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10_stage_bksb_finals/LAF/"/>
    </mc:Choice>
  </mc:AlternateContent>
  <xr:revisionPtr revIDLastSave="0" documentId="13_ncr:1_{76AF7F1F-3434-5446-B0BB-58A32EBF393A}" xr6:coauthVersionLast="47" xr6:coauthVersionMax="47" xr10:uidLastSave="{00000000-0000-0000-0000-000000000000}"/>
  <bookViews>
    <workbookView xWindow="0" yWindow="500" windowWidth="37480" windowHeight="25100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29" r:id="rId4"/>
    <sheet name="TOP16X" sheetId="32" r:id="rId5"/>
    <sheet name="TOTAL" sheetId="26" r:id="rId6"/>
    <sheet name="TOTALLV" sheetId="33" r:id="rId7"/>
    <sheet name="TEAMSLV" sheetId="27" r:id="rId8"/>
    <sheet name="JUNIOR CUP" sheetId="3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33" l="1"/>
  <c r="E7" i="33"/>
  <c r="J39" i="27"/>
  <c r="J34" i="27"/>
  <c r="J29" i="27"/>
  <c r="J24" i="27"/>
  <c r="J19" i="27"/>
  <c r="J14" i="27"/>
  <c r="J9" i="27"/>
  <c r="H51" i="33"/>
  <c r="K51" i="33"/>
  <c r="N51" i="33"/>
  <c r="Q51" i="33"/>
  <c r="T51" i="33"/>
  <c r="W51" i="33"/>
  <c r="J49" i="27"/>
  <c r="H87" i="33"/>
  <c r="K87" i="33"/>
  <c r="N87" i="33"/>
  <c r="Q87" i="33"/>
  <c r="T87" i="33"/>
  <c r="W87" i="33"/>
  <c r="H86" i="33"/>
  <c r="K86" i="33"/>
  <c r="N86" i="33"/>
  <c r="Q86" i="33"/>
  <c r="T86" i="33"/>
  <c r="W86" i="33"/>
  <c r="H75" i="33"/>
  <c r="K75" i="33"/>
  <c r="N75" i="33"/>
  <c r="Q75" i="33"/>
  <c r="T75" i="33"/>
  <c r="W75" i="33"/>
  <c r="E51" i="33" l="1"/>
  <c r="E87" i="33"/>
  <c r="E86" i="33"/>
  <c r="E75" i="33"/>
  <c r="E8" i="35" l="1"/>
  <c r="T8" i="35"/>
  <c r="T7" i="35"/>
  <c r="T9" i="35"/>
  <c r="W7" i="35"/>
  <c r="E7" i="35" s="1"/>
  <c r="W9" i="35"/>
  <c r="E9" i="35" s="1"/>
  <c r="Q9" i="35"/>
  <c r="N9" i="35"/>
  <c r="K9" i="35"/>
  <c r="H9" i="35"/>
  <c r="W8" i="35"/>
  <c r="Q8" i="35"/>
  <c r="N8" i="35"/>
  <c r="K8" i="35"/>
  <c r="H8" i="35"/>
  <c r="Q7" i="35"/>
  <c r="N7" i="35"/>
  <c r="K7" i="35"/>
  <c r="H7" i="35"/>
  <c r="T8" i="33"/>
  <c r="T10" i="33"/>
  <c r="T7" i="33"/>
  <c r="T9" i="33"/>
  <c r="T16" i="33"/>
  <c r="T11" i="33"/>
  <c r="T12" i="33"/>
  <c r="T14" i="33"/>
  <c r="T13" i="33"/>
  <c r="T21" i="33"/>
  <c r="T18" i="33"/>
  <c r="T19" i="33"/>
  <c r="T24" i="33"/>
  <c r="T17" i="33"/>
  <c r="T27" i="33"/>
  <c r="T15" i="33"/>
  <c r="T30" i="33"/>
  <c r="T26" i="33"/>
  <c r="T20" i="33"/>
  <c r="T33" i="33"/>
  <c r="T29" i="33"/>
  <c r="T39" i="33"/>
  <c r="T35" i="33"/>
  <c r="T32" i="33"/>
  <c r="T34" i="33"/>
  <c r="T23" i="33"/>
  <c r="T22" i="33"/>
  <c r="T37" i="33"/>
  <c r="T25" i="33"/>
  <c r="T36" i="33"/>
  <c r="T47" i="33"/>
  <c r="T28" i="33"/>
  <c r="T48" i="33"/>
  <c r="T31" i="33"/>
  <c r="T40" i="33"/>
  <c r="T52" i="33"/>
  <c r="T41" i="33"/>
  <c r="T42" i="33"/>
  <c r="T43" i="33"/>
  <c r="T44" i="33"/>
  <c r="T50" i="33"/>
  <c r="T46" i="33"/>
  <c r="T49" i="33"/>
  <c r="T38" i="33"/>
  <c r="T56" i="33"/>
  <c r="T58" i="33"/>
  <c r="T53" i="33"/>
  <c r="T54" i="33"/>
  <c r="T60" i="33"/>
  <c r="T57" i="33"/>
  <c r="T61" i="33"/>
  <c r="T62" i="33"/>
  <c r="T63" i="33"/>
  <c r="T45" i="33"/>
  <c r="T66" i="33"/>
  <c r="T67" i="33"/>
  <c r="T68" i="33"/>
  <c r="T55" i="33"/>
  <c r="T69" i="33"/>
  <c r="T70" i="33"/>
  <c r="T71" i="33"/>
  <c r="T72" i="33"/>
  <c r="T59" i="33"/>
  <c r="T64" i="33"/>
  <c r="T65" i="33"/>
  <c r="T73" i="33"/>
  <c r="T74" i="33"/>
  <c r="T76" i="33"/>
  <c r="T77" i="33"/>
  <c r="T78" i="33"/>
  <c r="T79" i="33"/>
  <c r="T80" i="33"/>
  <c r="T81" i="33"/>
  <c r="T82" i="33"/>
  <c r="T83" i="33"/>
  <c r="T84" i="33"/>
  <c r="T85" i="33"/>
  <c r="T88" i="33"/>
  <c r="W8" i="33"/>
  <c r="W88" i="33"/>
  <c r="Q88" i="33"/>
  <c r="N88" i="33"/>
  <c r="K88" i="33"/>
  <c r="H88" i="33"/>
  <c r="W85" i="33"/>
  <c r="Q85" i="33"/>
  <c r="N85" i="33"/>
  <c r="K85" i="33"/>
  <c r="H85" i="33"/>
  <c r="W84" i="33"/>
  <c r="Q84" i="33"/>
  <c r="N84" i="33"/>
  <c r="K84" i="33"/>
  <c r="H84" i="33"/>
  <c r="W83" i="33"/>
  <c r="Q83" i="33"/>
  <c r="N83" i="33"/>
  <c r="K83" i="33"/>
  <c r="H83" i="33"/>
  <c r="W82" i="33"/>
  <c r="Q82" i="33"/>
  <c r="N82" i="33"/>
  <c r="K82" i="33"/>
  <c r="H82" i="33"/>
  <c r="W81" i="33"/>
  <c r="Q81" i="33"/>
  <c r="N81" i="33"/>
  <c r="K81" i="33"/>
  <c r="H81" i="33"/>
  <c r="W80" i="33"/>
  <c r="Q80" i="33"/>
  <c r="N80" i="33"/>
  <c r="K80" i="33"/>
  <c r="H80" i="33"/>
  <c r="W79" i="33"/>
  <c r="Q79" i="33"/>
  <c r="N79" i="33"/>
  <c r="K79" i="33"/>
  <c r="H79" i="33"/>
  <c r="W78" i="33"/>
  <c r="Q78" i="33"/>
  <c r="N78" i="33"/>
  <c r="K78" i="33"/>
  <c r="H78" i="33"/>
  <c r="W77" i="33"/>
  <c r="Q77" i="33"/>
  <c r="N77" i="33"/>
  <c r="K77" i="33"/>
  <c r="H77" i="33"/>
  <c r="W76" i="33"/>
  <c r="Q76" i="33"/>
  <c r="N76" i="33"/>
  <c r="K76" i="33"/>
  <c r="H76" i="33"/>
  <c r="W74" i="33"/>
  <c r="Q74" i="33"/>
  <c r="N74" i="33"/>
  <c r="K74" i="33"/>
  <c r="H74" i="33"/>
  <c r="W73" i="33"/>
  <c r="Q73" i="33"/>
  <c r="N73" i="33"/>
  <c r="K73" i="33"/>
  <c r="H73" i="33"/>
  <c r="W65" i="33"/>
  <c r="Q65" i="33"/>
  <c r="N65" i="33"/>
  <c r="K65" i="33"/>
  <c r="H65" i="33"/>
  <c r="W64" i="33"/>
  <c r="Q64" i="33"/>
  <c r="N64" i="33"/>
  <c r="K64" i="33"/>
  <c r="H64" i="33"/>
  <c r="W59" i="33"/>
  <c r="Q59" i="33"/>
  <c r="N59" i="33"/>
  <c r="K59" i="33"/>
  <c r="H59" i="33"/>
  <c r="W72" i="33"/>
  <c r="Q72" i="33"/>
  <c r="N72" i="33"/>
  <c r="K72" i="33"/>
  <c r="H72" i="33"/>
  <c r="W71" i="33"/>
  <c r="Q71" i="33"/>
  <c r="N71" i="33"/>
  <c r="K71" i="33"/>
  <c r="H71" i="33"/>
  <c r="W70" i="33"/>
  <c r="Q70" i="33"/>
  <c r="N70" i="33"/>
  <c r="K70" i="33"/>
  <c r="H70" i="33"/>
  <c r="W69" i="33"/>
  <c r="Q69" i="33"/>
  <c r="N69" i="33"/>
  <c r="K69" i="33"/>
  <c r="H69" i="33"/>
  <c r="W55" i="33"/>
  <c r="Q55" i="33"/>
  <c r="N55" i="33"/>
  <c r="K55" i="33"/>
  <c r="H55" i="33"/>
  <c r="W68" i="33"/>
  <c r="Q68" i="33"/>
  <c r="N68" i="33"/>
  <c r="K68" i="33"/>
  <c r="H68" i="33"/>
  <c r="W67" i="33"/>
  <c r="Q67" i="33"/>
  <c r="N67" i="33"/>
  <c r="K67" i="33"/>
  <c r="H67" i="33"/>
  <c r="W66" i="33"/>
  <c r="Q66" i="33"/>
  <c r="N66" i="33"/>
  <c r="K66" i="33"/>
  <c r="H66" i="33"/>
  <c r="W45" i="33"/>
  <c r="Q45" i="33"/>
  <c r="N45" i="33"/>
  <c r="K45" i="33"/>
  <c r="H45" i="33"/>
  <c r="W63" i="33"/>
  <c r="Q63" i="33"/>
  <c r="N63" i="33"/>
  <c r="K63" i="33"/>
  <c r="H63" i="33"/>
  <c r="W62" i="33"/>
  <c r="Q62" i="33"/>
  <c r="N62" i="33"/>
  <c r="K62" i="33"/>
  <c r="H62" i="33"/>
  <c r="W61" i="33"/>
  <c r="Q61" i="33"/>
  <c r="N61" i="33"/>
  <c r="K61" i="33"/>
  <c r="H61" i="33"/>
  <c r="W57" i="33"/>
  <c r="Q57" i="33"/>
  <c r="N57" i="33"/>
  <c r="K57" i="33"/>
  <c r="H57" i="33"/>
  <c r="W60" i="33"/>
  <c r="Q60" i="33"/>
  <c r="N60" i="33"/>
  <c r="K60" i="33"/>
  <c r="H60" i="33"/>
  <c r="W54" i="33"/>
  <c r="Q54" i="33"/>
  <c r="N54" i="33"/>
  <c r="K54" i="33"/>
  <c r="H54" i="33"/>
  <c r="W53" i="33"/>
  <c r="Q53" i="33"/>
  <c r="N53" i="33"/>
  <c r="K53" i="33"/>
  <c r="H53" i="33"/>
  <c r="W58" i="33"/>
  <c r="Q58" i="33"/>
  <c r="N58" i="33"/>
  <c r="K58" i="33"/>
  <c r="H58" i="33"/>
  <c r="W56" i="33"/>
  <c r="Q56" i="33"/>
  <c r="N56" i="33"/>
  <c r="K56" i="33"/>
  <c r="H56" i="33"/>
  <c r="W38" i="33"/>
  <c r="Q38" i="33"/>
  <c r="N38" i="33"/>
  <c r="K38" i="33"/>
  <c r="H38" i="33"/>
  <c r="W49" i="33"/>
  <c r="Q49" i="33"/>
  <c r="N49" i="33"/>
  <c r="K49" i="33"/>
  <c r="H49" i="33"/>
  <c r="W46" i="33"/>
  <c r="Q46" i="33"/>
  <c r="N46" i="33"/>
  <c r="K46" i="33"/>
  <c r="H46" i="33"/>
  <c r="W50" i="33"/>
  <c r="Q50" i="33"/>
  <c r="N50" i="33"/>
  <c r="K50" i="33"/>
  <c r="H50" i="33"/>
  <c r="W44" i="33"/>
  <c r="Q44" i="33"/>
  <c r="N44" i="33"/>
  <c r="K44" i="33"/>
  <c r="H44" i="33"/>
  <c r="W43" i="33"/>
  <c r="Q43" i="33"/>
  <c r="N43" i="33"/>
  <c r="K43" i="33"/>
  <c r="H43" i="33"/>
  <c r="W42" i="33"/>
  <c r="Q42" i="33"/>
  <c r="N42" i="33"/>
  <c r="K42" i="33"/>
  <c r="H42" i="33"/>
  <c r="W41" i="33"/>
  <c r="Q41" i="33"/>
  <c r="N41" i="33"/>
  <c r="K41" i="33"/>
  <c r="H41" i="33"/>
  <c r="W52" i="33"/>
  <c r="Q52" i="33"/>
  <c r="N52" i="33"/>
  <c r="K52" i="33"/>
  <c r="H52" i="33"/>
  <c r="W40" i="33"/>
  <c r="Q40" i="33"/>
  <c r="N40" i="33"/>
  <c r="K40" i="33"/>
  <c r="H40" i="33"/>
  <c r="W31" i="33"/>
  <c r="Q31" i="33"/>
  <c r="N31" i="33"/>
  <c r="K31" i="33"/>
  <c r="H31" i="33"/>
  <c r="W48" i="33"/>
  <c r="Q48" i="33"/>
  <c r="N48" i="33"/>
  <c r="K48" i="33"/>
  <c r="H48" i="33"/>
  <c r="W28" i="33"/>
  <c r="Q28" i="33"/>
  <c r="N28" i="33"/>
  <c r="K28" i="33"/>
  <c r="H28" i="33"/>
  <c r="W47" i="33"/>
  <c r="Q47" i="33"/>
  <c r="N47" i="33"/>
  <c r="K47" i="33"/>
  <c r="H47" i="33"/>
  <c r="W36" i="33"/>
  <c r="Q36" i="33"/>
  <c r="N36" i="33"/>
  <c r="K36" i="33"/>
  <c r="H36" i="33"/>
  <c r="W25" i="33"/>
  <c r="Q25" i="33"/>
  <c r="N25" i="33"/>
  <c r="K25" i="33"/>
  <c r="H25" i="33"/>
  <c r="W37" i="33"/>
  <c r="Q37" i="33"/>
  <c r="N37" i="33"/>
  <c r="K37" i="33"/>
  <c r="H37" i="33"/>
  <c r="W22" i="33"/>
  <c r="Q22" i="33"/>
  <c r="N22" i="33"/>
  <c r="K22" i="33"/>
  <c r="H22" i="33"/>
  <c r="W23" i="33"/>
  <c r="Q23" i="33"/>
  <c r="N23" i="33"/>
  <c r="K23" i="33"/>
  <c r="H23" i="33"/>
  <c r="W34" i="33"/>
  <c r="Q34" i="33"/>
  <c r="N34" i="33"/>
  <c r="K34" i="33"/>
  <c r="H34" i="33"/>
  <c r="W32" i="33"/>
  <c r="Q32" i="33"/>
  <c r="N32" i="33"/>
  <c r="K32" i="33"/>
  <c r="H32" i="33"/>
  <c r="W35" i="33"/>
  <c r="Q35" i="33"/>
  <c r="N35" i="33"/>
  <c r="K35" i="33"/>
  <c r="H35" i="33"/>
  <c r="W39" i="33"/>
  <c r="Q39" i="33"/>
  <c r="N39" i="33"/>
  <c r="K39" i="33"/>
  <c r="H39" i="33"/>
  <c r="W29" i="33"/>
  <c r="Q29" i="33"/>
  <c r="N29" i="33"/>
  <c r="K29" i="33"/>
  <c r="H29" i="33"/>
  <c r="W33" i="33"/>
  <c r="Q33" i="33"/>
  <c r="N33" i="33"/>
  <c r="K33" i="33"/>
  <c r="H33" i="33"/>
  <c r="W20" i="33"/>
  <c r="Q20" i="33"/>
  <c r="N20" i="33"/>
  <c r="K20" i="33"/>
  <c r="H20" i="33"/>
  <c r="W26" i="33"/>
  <c r="Q26" i="33"/>
  <c r="N26" i="33"/>
  <c r="K26" i="33"/>
  <c r="H26" i="33"/>
  <c r="W30" i="33"/>
  <c r="Q30" i="33"/>
  <c r="N30" i="33"/>
  <c r="K30" i="33"/>
  <c r="H30" i="33"/>
  <c r="W15" i="33"/>
  <c r="Q15" i="33"/>
  <c r="N15" i="33"/>
  <c r="K15" i="33"/>
  <c r="H15" i="33"/>
  <c r="W27" i="33"/>
  <c r="Q27" i="33"/>
  <c r="N27" i="33"/>
  <c r="K27" i="33"/>
  <c r="H27" i="33"/>
  <c r="W17" i="33"/>
  <c r="Q17" i="33"/>
  <c r="N17" i="33"/>
  <c r="K17" i="33"/>
  <c r="H17" i="33"/>
  <c r="W24" i="33"/>
  <c r="Q24" i="33"/>
  <c r="N24" i="33"/>
  <c r="K24" i="33"/>
  <c r="H24" i="33"/>
  <c r="W19" i="33"/>
  <c r="Q19" i="33"/>
  <c r="N19" i="33"/>
  <c r="K19" i="33"/>
  <c r="H19" i="33"/>
  <c r="W18" i="33"/>
  <c r="Q18" i="33"/>
  <c r="N18" i="33"/>
  <c r="K18" i="33"/>
  <c r="H18" i="33"/>
  <c r="W21" i="33"/>
  <c r="Q21" i="33"/>
  <c r="N21" i="33"/>
  <c r="K21" i="33"/>
  <c r="H21" i="33"/>
  <c r="W13" i="33"/>
  <c r="Q13" i="33"/>
  <c r="N13" i="33"/>
  <c r="K13" i="33"/>
  <c r="H13" i="33"/>
  <c r="W14" i="33"/>
  <c r="Q14" i="33"/>
  <c r="N14" i="33"/>
  <c r="K14" i="33"/>
  <c r="H14" i="33"/>
  <c r="W12" i="33"/>
  <c r="Q12" i="33"/>
  <c r="N12" i="33"/>
  <c r="K12" i="33"/>
  <c r="H12" i="33"/>
  <c r="W11" i="33"/>
  <c r="Q11" i="33"/>
  <c r="N11" i="33"/>
  <c r="K11" i="33"/>
  <c r="H11" i="33"/>
  <c r="W16" i="33"/>
  <c r="Q16" i="33"/>
  <c r="N16" i="33"/>
  <c r="K16" i="33"/>
  <c r="H16" i="33"/>
  <c r="W9" i="33"/>
  <c r="Q9" i="33"/>
  <c r="N9" i="33"/>
  <c r="K9" i="33"/>
  <c r="H9" i="33"/>
  <c r="Q7" i="33"/>
  <c r="N7" i="33"/>
  <c r="K7" i="33"/>
  <c r="H7" i="33"/>
  <c r="W10" i="33"/>
  <c r="Q10" i="33"/>
  <c r="N10" i="33"/>
  <c r="K10" i="33"/>
  <c r="H10" i="33"/>
  <c r="Q8" i="33"/>
  <c r="N8" i="33"/>
  <c r="K8" i="33"/>
  <c r="H8" i="33"/>
  <c r="F49" i="27"/>
  <c r="K45" i="27" s="1"/>
  <c r="E49" i="27"/>
  <c r="G44" i="27"/>
  <c r="F44" i="27"/>
  <c r="E44" i="27"/>
  <c r="H39" i="27"/>
  <c r="G39" i="27"/>
  <c r="F39" i="27"/>
  <c r="E39" i="27"/>
  <c r="K35" i="27" s="1"/>
  <c r="I34" i="27"/>
  <c r="H34" i="27"/>
  <c r="G34" i="27"/>
  <c r="F34" i="27"/>
  <c r="E34" i="27"/>
  <c r="H29" i="27"/>
  <c r="G29" i="27"/>
  <c r="F29" i="27"/>
  <c r="E29" i="27"/>
  <c r="K25" i="27" s="1"/>
  <c r="I24" i="27"/>
  <c r="H24" i="27"/>
  <c r="G24" i="27"/>
  <c r="F24" i="27"/>
  <c r="E24" i="27"/>
  <c r="I19" i="27"/>
  <c r="H19" i="27"/>
  <c r="G19" i="27"/>
  <c r="F19" i="27"/>
  <c r="E19" i="27"/>
  <c r="I14" i="27"/>
  <c r="H14" i="27"/>
  <c r="G14" i="27"/>
  <c r="F14" i="27"/>
  <c r="E14" i="27"/>
  <c r="I9" i="27"/>
  <c r="H9" i="27"/>
  <c r="G9" i="27"/>
  <c r="F9" i="27"/>
  <c r="E9" i="27"/>
  <c r="K5" i="27" l="1"/>
  <c r="K15" i="27"/>
  <c r="K40" i="27"/>
  <c r="K30" i="27"/>
  <c r="K20" i="27"/>
  <c r="K10" i="27"/>
  <c r="E71" i="33"/>
  <c r="E77" i="33"/>
  <c r="E59" i="33"/>
  <c r="E83" i="33"/>
  <c r="E67" i="33"/>
  <c r="E76" i="33"/>
  <c r="E57" i="33"/>
  <c r="E42" i="33"/>
  <c r="E23" i="33"/>
  <c r="E17" i="33"/>
  <c r="E10" i="33"/>
  <c r="E81" i="33"/>
  <c r="E73" i="33"/>
  <c r="E88" i="33"/>
  <c r="E69" i="33"/>
  <c r="E79" i="33"/>
  <c r="E84" i="33"/>
  <c r="E29" i="33"/>
  <c r="E48" i="33"/>
  <c r="E68" i="33"/>
  <c r="E64" i="33"/>
  <c r="E56" i="33"/>
  <c r="E72" i="33"/>
  <c r="E82" i="33"/>
  <c r="E74" i="33"/>
  <c r="E70" i="33"/>
  <c r="E80" i="33"/>
  <c r="E65" i="33"/>
  <c r="E85" i="33"/>
  <c r="E58" i="33"/>
  <c r="E55" i="33"/>
  <c r="E78" i="33"/>
  <c r="E60" i="33"/>
  <c r="E41" i="33"/>
  <c r="E34" i="33"/>
  <c r="E24" i="33"/>
  <c r="E8" i="33"/>
  <c r="E39" i="33"/>
  <c r="E31" i="33"/>
  <c r="E53" i="33"/>
  <c r="E40" i="33"/>
  <c r="E27" i="33"/>
  <c r="E33" i="33"/>
  <c r="E28" i="33"/>
  <c r="E22" i="33"/>
  <c r="E13" i="33"/>
  <c r="E43" i="33"/>
  <c r="E19" i="33"/>
  <c r="E61" i="33"/>
  <c r="E52" i="33"/>
  <c r="E35" i="33"/>
  <c r="E18" i="33"/>
  <c r="E32" i="33"/>
  <c r="E21" i="33"/>
  <c r="E54" i="33"/>
  <c r="E38" i="33"/>
  <c r="E14" i="33"/>
  <c r="E66" i="33"/>
  <c r="E49" i="33"/>
  <c r="E47" i="33"/>
  <c r="E20" i="33"/>
  <c r="E12" i="33"/>
  <c r="E26" i="33"/>
  <c r="E46" i="33"/>
  <c r="E63" i="33"/>
  <c r="E50" i="33"/>
  <c r="E25" i="33"/>
  <c r="E30" i="33"/>
  <c r="E16" i="33"/>
  <c r="E45" i="33"/>
  <c r="E36" i="33"/>
  <c r="E11" i="33"/>
  <c r="E62" i="33"/>
  <c r="E44" i="33"/>
  <c r="E37" i="33"/>
  <c r="E15" i="33"/>
  <c r="E9" i="33"/>
  <c r="H31" i="26" l="1"/>
  <c r="H15" i="26"/>
  <c r="H16" i="26"/>
  <c r="H11" i="26"/>
  <c r="H22" i="26"/>
  <c r="H26" i="26"/>
  <c r="H13" i="26"/>
  <c r="H8" i="26"/>
  <c r="H10" i="26"/>
  <c r="H27" i="26"/>
  <c r="H23" i="26"/>
  <c r="H19" i="26"/>
  <c r="H28" i="26"/>
  <c r="H29" i="26"/>
  <c r="H17" i="26"/>
  <c r="H6" i="26"/>
  <c r="H12" i="26"/>
  <c r="H30" i="26"/>
  <c r="H32" i="26"/>
  <c r="H9" i="26"/>
  <c r="H24" i="26"/>
  <c r="H14" i="26"/>
  <c r="H20" i="26"/>
  <c r="H25" i="26"/>
  <c r="H33" i="26"/>
  <c r="H18" i="26"/>
  <c r="H34" i="26"/>
  <c r="H7" i="26"/>
  <c r="H35" i="26"/>
  <c r="H36" i="26"/>
  <c r="H21" i="26"/>
  <c r="H37" i="26"/>
  <c r="H42" i="26"/>
  <c r="H46" i="26"/>
  <c r="H47" i="26"/>
  <c r="H43" i="26"/>
  <c r="H53" i="26"/>
  <c r="H54" i="26"/>
  <c r="H55" i="26"/>
  <c r="H48" i="26"/>
  <c r="H56" i="26"/>
  <c r="H49" i="26"/>
  <c r="H57" i="26"/>
  <c r="H58" i="26"/>
  <c r="H50" i="26"/>
  <c r="H59" i="26"/>
  <c r="H41" i="26"/>
  <c r="H60" i="26"/>
  <c r="H61" i="26"/>
  <c r="H62" i="26"/>
  <c r="H39" i="26"/>
  <c r="H63" i="26"/>
  <c r="H44" i="26"/>
  <c r="H38" i="26"/>
  <c r="H45" i="26"/>
  <c r="H40" i="26"/>
  <c r="H51" i="26"/>
  <c r="H52" i="26"/>
  <c r="E55" i="26" l="1"/>
  <c r="E36" i="26"/>
  <c r="E22" i="26"/>
  <c r="E37" i="26"/>
  <c r="E34" i="26"/>
  <c r="E31" i="26"/>
  <c r="E25" i="26"/>
  <c r="E10" i="26"/>
  <c r="E59" i="26"/>
  <c r="E35" i="26"/>
  <c r="E33" i="26"/>
  <c r="E18" i="26" l="1"/>
  <c r="E51" i="26"/>
  <c r="E50" i="26"/>
  <c r="E52" i="26" l="1"/>
  <c r="E40" i="26"/>
  <c r="E54" i="26" l="1"/>
  <c r="E60" i="26"/>
  <c r="E58" i="26"/>
  <c r="E20" i="26"/>
  <c r="E56" i="26"/>
  <c r="E47" i="26"/>
  <c r="E63" i="26"/>
  <c r="E48" i="26"/>
  <c r="E14" i="26"/>
  <c r="E57" i="26"/>
  <c r="E62" i="26"/>
  <c r="E49" i="26"/>
  <c r="E53" i="26"/>
  <c r="E61" i="26"/>
  <c r="E41" i="26"/>
  <c r="E26" i="26"/>
  <c r="E28" i="26"/>
  <c r="E30" i="26"/>
  <c r="E46" i="26"/>
  <c r="E39" i="26"/>
  <c r="E7" i="26"/>
  <c r="E44" i="26"/>
  <c r="E12" i="26"/>
  <c r="E11" i="26"/>
  <c r="E45" i="26"/>
  <c r="E27" i="26"/>
  <c r="E21" i="26"/>
  <c r="E15" i="26"/>
  <c r="E8" i="26"/>
  <c r="E24" i="26"/>
  <c r="E29" i="26"/>
  <c r="E16" i="26"/>
  <c r="E6" i="26"/>
  <c r="E42" i="26"/>
  <c r="E38" i="26"/>
  <c r="E19" i="26"/>
  <c r="E32" i="26"/>
  <c r="E13" i="26"/>
  <c r="E43" i="26"/>
  <c r="E17" i="26"/>
  <c r="E23" i="26"/>
  <c r="E9" i="26"/>
</calcChain>
</file>

<file path=xl/sharedStrings.xml><?xml version="1.0" encoding="utf-8"?>
<sst xmlns="http://schemas.openxmlformats.org/spreadsheetml/2006/main" count="1263" uniqueCount="338">
  <si>
    <t>#</t>
  </si>
  <si>
    <t>/Laila Ķeipāne/</t>
  </si>
  <si>
    <t>JOSLA</t>
  </si>
  <si>
    <t>LEŅĶIS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</si>
  <si>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</si>
  <si>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</si>
  <si>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</si>
  <si>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</si>
  <si>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</si>
  <si>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</si>
  <si>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</si>
  <si>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</si>
  <si>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</si>
  <si>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</si>
  <si>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</si>
  <si>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</si>
  <si>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TOP 32</t>
  </si>
  <si>
    <t>KVALIFIKĀCIJAS BRAUCIENS 1</t>
  </si>
  <si>
    <t xml:space="preserve"> KVALIFIKĀCIJAS BRAUCIENS 2</t>
  </si>
  <si>
    <t>START NR.</t>
  </si>
  <si>
    <t>BEST Q</t>
  </si>
  <si>
    <t>STREET KLASE</t>
  </si>
  <si>
    <t>FINĀLS</t>
  </si>
  <si>
    <t>KOMANDA</t>
  </si>
  <si>
    <t>Edgars Zareckis</t>
  </si>
  <si>
    <t>Elvijs Kuļijevs</t>
  </si>
  <si>
    <t>Emīls Segliņš</t>
  </si>
  <si>
    <t>Igors Vozņakovskis</t>
  </si>
  <si>
    <t>Jurijs Ivanovs</t>
  </si>
  <si>
    <t>Ketija Birzule</t>
  </si>
  <si>
    <t xml:space="preserve">Kristaps Pelēcis </t>
  </si>
  <si>
    <t>Māris Zukulis</t>
  </si>
  <si>
    <t>Matīss Lācis</t>
  </si>
  <si>
    <t>Normunds Kampe</t>
  </si>
  <si>
    <t>Raimonds Drevinskis</t>
  </si>
  <si>
    <t>Raivis Ruģelis</t>
  </si>
  <si>
    <t xml:space="preserve">Sergejs Jakovlevs </t>
  </si>
  <si>
    <t>Uģis Jurovs</t>
  </si>
  <si>
    <t>Aleksandrs Borisovs</t>
  </si>
  <si>
    <t>Aleksejs Ņikitins</t>
  </si>
  <si>
    <t>Armands Šteinbergs</t>
  </si>
  <si>
    <t>Artūrs Rieka</t>
  </si>
  <si>
    <t>Artūrs Šulcs</t>
  </si>
  <si>
    <t>Dāniels Kalniņš</t>
  </si>
  <si>
    <t>EE</t>
  </si>
  <si>
    <t>LV</t>
  </si>
  <si>
    <t>1.POSMS</t>
  </si>
  <si>
    <t>NR.P.K.</t>
  </si>
  <si>
    <t>STARTA NR.</t>
  </si>
  <si>
    <t>VĀRDS, UZVĀRDS</t>
  </si>
  <si>
    <t>KVALIFIKĀCIJA
KAUSS</t>
  </si>
  <si>
    <t>KOPVĒRTĒJUMS</t>
  </si>
  <si>
    <t>LATVIJAS DRIFTA KAUSA KOMANDU IESKAITE STREET</t>
  </si>
  <si>
    <t>VIETA</t>
  </si>
  <si>
    <t>1. posms</t>
  </si>
  <si>
    <t>2. posms</t>
  </si>
  <si>
    <t>3. posms</t>
  </si>
  <si>
    <t>4. posms</t>
  </si>
  <si>
    <t>5. posms</t>
  </si>
  <si>
    <t>BKSB, RĪGA</t>
  </si>
  <si>
    <t>Clerk of the Course:</t>
  </si>
  <si>
    <t>Secretary of the event:</t>
  </si>
  <si>
    <t>STREET CLASS</t>
  </si>
  <si>
    <t>STREET CLASS X</t>
  </si>
  <si>
    <t>1st</t>
  </si>
  <si>
    <t>2nd</t>
  </si>
  <si>
    <t>3rd</t>
  </si>
  <si>
    <t>4th</t>
  </si>
  <si>
    <t>14.05-15.05.2022, BKSB, RĪGA</t>
  </si>
  <si>
    <t>QUALIFICATION RESULTS</t>
  </si>
  <si>
    <t>CAR NO.</t>
  </si>
  <si>
    <t>NAME SURNAME</t>
  </si>
  <si>
    <t>Q1</t>
  </si>
  <si>
    <t>Q2</t>
  </si>
  <si>
    <t>REGISTERED DRIVERS LIST</t>
  </si>
  <si>
    <t>Car no.</t>
  </si>
  <si>
    <t>Name Surname</t>
  </si>
  <si>
    <t>Country</t>
  </si>
  <si>
    <t>Aleksandrs Semjonovs</t>
  </si>
  <si>
    <t>Anatolijs Polukejevs</t>
  </si>
  <si>
    <t>Artūrs Bondars</t>
  </si>
  <si>
    <t>Dainis Zemnieks</t>
  </si>
  <si>
    <t>Edgars Vasiļjevs</t>
  </si>
  <si>
    <t>Emīls Tīsiņš</t>
  </si>
  <si>
    <t>Ēriks Levizers</t>
  </si>
  <si>
    <t>Gints Grencbergs</t>
  </si>
  <si>
    <t>Gustavs Koržeņevskis</t>
  </si>
  <si>
    <t>Harijs Bildarts</t>
  </si>
  <si>
    <t>Henri Tapio Sulkinoja</t>
  </si>
  <si>
    <t>Imants Ozoliņš</t>
  </si>
  <si>
    <t>Jānis Paeglītis</t>
  </si>
  <si>
    <t>Jānis Taukulis</t>
  </si>
  <si>
    <t>Jevgēnijs Abramovs</t>
  </si>
  <si>
    <t>Kenets Valters</t>
  </si>
  <si>
    <t>Deniss Smislovs</t>
  </si>
  <si>
    <t>Kirils Malinovskis</t>
  </si>
  <si>
    <t>Markuss Muižnieks</t>
  </si>
  <si>
    <t>Mārtiņš Andersons</t>
  </si>
  <si>
    <t>Nauris Nils Rudzītis</t>
  </si>
  <si>
    <t>Pēteris Lācis</t>
  </si>
  <si>
    <t>Raitis Jurčs</t>
  </si>
  <si>
    <t>Raivis Šņukuts</t>
  </si>
  <si>
    <t>Raivis Veikšāns</t>
  </si>
  <si>
    <t xml:space="preserve">Romans Stepanovs </t>
  </si>
  <si>
    <t>Rustams Dzurabajevs</t>
  </si>
  <si>
    <t>Silvestrs Krieviņš</t>
  </si>
  <si>
    <t>Vitālijs Beļikovs</t>
  </si>
  <si>
    <t>Vitālijs Jurčs</t>
  </si>
  <si>
    <t>BMW E46</t>
  </si>
  <si>
    <t>BMW E36</t>
  </si>
  <si>
    <t>BMW E36 COUPE</t>
  </si>
  <si>
    <t>Aigars Dilba</t>
  </si>
  <si>
    <t>BMW E34</t>
  </si>
  <si>
    <t>BMW 325</t>
  </si>
  <si>
    <t>BMW McQueen</t>
  </si>
  <si>
    <t>Dāvis Kalniņš</t>
  </si>
  <si>
    <t>LV16</t>
  </si>
  <si>
    <t>BMW 328</t>
  </si>
  <si>
    <t>Edgars Brants</t>
  </si>
  <si>
    <t>Elvis Vīgants</t>
  </si>
  <si>
    <t>EE35</t>
  </si>
  <si>
    <t>Ģirts Krumbergs</t>
  </si>
  <si>
    <t>Ronalds Šaltens</t>
  </si>
  <si>
    <t>LV9</t>
  </si>
  <si>
    <t>Jānis Sedjukēvičs</t>
  </si>
  <si>
    <t>LV8</t>
  </si>
  <si>
    <t>BMW 330</t>
  </si>
  <si>
    <t>Daniels Baumanis</t>
  </si>
  <si>
    <t>BMW R46</t>
  </si>
  <si>
    <t>Jānis Kleinbergs</t>
  </si>
  <si>
    <t>Uldis Jankovskis</t>
  </si>
  <si>
    <t>FORD SIERRA</t>
  </si>
  <si>
    <t>Martins Jānis Lapkovskis</t>
  </si>
  <si>
    <t>LV19</t>
  </si>
  <si>
    <t>BMW 130</t>
  </si>
  <si>
    <t>Leonards Muižnieks</t>
  </si>
  <si>
    <t>LV76</t>
  </si>
  <si>
    <t>Vadims Serguns</t>
  </si>
  <si>
    <t>LV127</t>
  </si>
  <si>
    <t>Roberts Goldmanis</t>
  </si>
  <si>
    <t>LV78</t>
  </si>
  <si>
    <t>LV113</t>
  </si>
  <si>
    <t>LV144</t>
  </si>
  <si>
    <t>LV32</t>
  </si>
  <si>
    <t>LV88</t>
  </si>
  <si>
    <t>LV25</t>
  </si>
  <si>
    <t>LV22</t>
  </si>
  <si>
    <t>LV52</t>
  </si>
  <si>
    <t>LV29</t>
  </si>
  <si>
    <t>LV83</t>
  </si>
  <si>
    <t>LV104</t>
  </si>
  <si>
    <t>LV85</t>
  </si>
  <si>
    <t>LV99</t>
  </si>
  <si>
    <t>LV67</t>
  </si>
  <si>
    <t>LV65</t>
  </si>
  <si>
    <t>LV72</t>
  </si>
  <si>
    <t>LV27</t>
  </si>
  <si>
    <t>LV39</t>
  </si>
  <si>
    <t>LV97</t>
  </si>
  <si>
    <t>LV7</t>
  </si>
  <si>
    <t>LV45</t>
  </si>
  <si>
    <t>LV2</t>
  </si>
  <si>
    <t>LV28</t>
  </si>
  <si>
    <t>LV18</t>
  </si>
  <si>
    <t>LV30</t>
  </si>
  <si>
    <t>Lv80</t>
  </si>
  <si>
    <t>LV43</t>
  </si>
  <si>
    <t>LV10</t>
  </si>
  <si>
    <t>LV44</t>
  </si>
  <si>
    <t>LV69</t>
  </si>
  <si>
    <t>LV36</t>
  </si>
  <si>
    <t>LV37</t>
  </si>
  <si>
    <t>LV14</t>
  </si>
  <si>
    <t>LV17</t>
  </si>
  <si>
    <t>LV13</t>
  </si>
  <si>
    <t>LV24</t>
  </si>
  <si>
    <t>LV47</t>
  </si>
  <si>
    <t>LV12</t>
  </si>
  <si>
    <t>LV33</t>
  </si>
  <si>
    <t>LV6</t>
  </si>
  <si>
    <t>LV1</t>
  </si>
  <si>
    <t>LV84</t>
  </si>
  <si>
    <t>LV46</t>
  </si>
  <si>
    <t>LV3</t>
  </si>
  <si>
    <t>Henriks Duļbinskis</t>
  </si>
  <si>
    <t>LV42</t>
  </si>
  <si>
    <t>LV75</t>
  </si>
  <si>
    <t>LV51</t>
  </si>
  <si>
    <t>LV53</t>
  </si>
  <si>
    <t>LV54</t>
  </si>
  <si>
    <t>LV56</t>
  </si>
  <si>
    <t>LV57</t>
  </si>
  <si>
    <t>Rihards Jermaļonoks</t>
  </si>
  <si>
    <t>LV73</t>
  </si>
  <si>
    <t>BMW</t>
  </si>
  <si>
    <t>LV58</t>
  </si>
  <si>
    <t>-</t>
  </si>
  <si>
    <t>Car</t>
  </si>
  <si>
    <t>40 p.</t>
  </si>
  <si>
    <t>30 p.</t>
  </si>
  <si>
    <t>STILS 30p.</t>
  </si>
  <si>
    <t>Plūdenums 15p.</t>
  </si>
  <si>
    <t>Pašatdeve 15p.</t>
  </si>
  <si>
    <t>MARKUSS MUIŽNIEKS</t>
  </si>
  <si>
    <t>LEONARDS MUIŽNIEKS</t>
  </si>
  <si>
    <t>MISFIREGANG</t>
  </si>
  <si>
    <t>ANATOLIJS POLUKEJEVS</t>
  </si>
  <si>
    <t>EDGARS BRANTS</t>
  </si>
  <si>
    <t>ARTŪRS ŠULCS</t>
  </si>
  <si>
    <t>MĀRTIŅŠ ANDERSONS</t>
  </si>
  <si>
    <t>DRIFTHUNTERS</t>
  </si>
  <si>
    <t>LV80</t>
  </si>
  <si>
    <t>MĀRIS ZUKULIS</t>
  </si>
  <si>
    <t>MATĪSS LĀCIS</t>
  </si>
  <si>
    <t>HARIJS BILDARTS</t>
  </si>
  <si>
    <t>JORENS KLINTSONS</t>
  </si>
  <si>
    <t>THE FRUITS</t>
  </si>
  <si>
    <t>VITĀLIJS BEĻIKOVS</t>
  </si>
  <si>
    <t>ANATOLY MOGILEV</t>
  </si>
  <si>
    <t>ALEKSEJS ŅIKITINS</t>
  </si>
  <si>
    <t>CHERRY MISSILES DRIFT TEAM</t>
  </si>
  <si>
    <t>DĀVIS KALNIŅŠ</t>
  </si>
  <si>
    <t>RUSTAMS DŽURABAJEVS</t>
  </si>
  <si>
    <t>DĀNIELS KALNIŅŠ</t>
  </si>
  <si>
    <t>POLIZEI DRIFT TEAM</t>
  </si>
  <si>
    <t>PĒTERIS LĀCIS</t>
  </si>
  <si>
    <t>ELVIJS KUĻIJEVS</t>
  </si>
  <si>
    <t>ARMANDS ŠTEINBERGS</t>
  </si>
  <si>
    <t>ARTŪRS RIEKA</t>
  </si>
  <si>
    <t>RS MOTORSPORT</t>
  </si>
  <si>
    <t>RONALDS ŠALTENS</t>
  </si>
  <si>
    <t>DANIELS BAUMANIS</t>
  </si>
  <si>
    <t>LV49</t>
  </si>
  <si>
    <t>LV50</t>
  </si>
  <si>
    <t>LV55</t>
  </si>
  <si>
    <t>LV48</t>
  </si>
  <si>
    <t>Nikolass Gulbis</t>
  </si>
  <si>
    <t>HENRIKS DUĻBINSKIS</t>
  </si>
  <si>
    <t>MARTINS JĀNIS LAPKONVSKIS</t>
  </si>
  <si>
    <t>SMOKE DRIFT TEAM</t>
  </si>
  <si>
    <t>SILVESTRS KRIEVIŅŠ</t>
  </si>
  <si>
    <t>IGORS VOZŅAKOVSKIS</t>
  </si>
  <si>
    <t>RIHARDS JERMAĻONOKS</t>
  </si>
  <si>
    <t>EMĪLS TĪSIŅŠ</t>
  </si>
  <si>
    <t xml:space="preserve">KVALIFIKĀCIJA </t>
  </si>
  <si>
    <t xml:space="preserve">FINĀLS </t>
  </si>
  <si>
    <t xml:space="preserve">KOPVĒRTĒJUMS </t>
  </si>
  <si>
    <t>17.06-18.06.2022, BKSB, RĪGA</t>
  </si>
  <si>
    <t>Jevgenijs Abramovs</t>
  </si>
  <si>
    <t>Dins Biluga</t>
  </si>
  <si>
    <t>2.POSMS</t>
  </si>
  <si>
    <t>Dāvis Mangalis</t>
  </si>
  <si>
    <t>Ervīns Žuks</t>
  </si>
  <si>
    <t>Nils Skutelis</t>
  </si>
  <si>
    <t>Rainers Tretjuks</t>
  </si>
  <si>
    <t>Sabīne Andriksone</t>
  </si>
  <si>
    <t xml:space="preserve">KVALIFIKĀCIJA  </t>
  </si>
  <si>
    <t xml:space="preserve">FINĀLS  </t>
  </si>
  <si>
    <t xml:space="preserve">KOPVĒRTĒJUMS  </t>
  </si>
  <si>
    <t>3.POSMS</t>
  </si>
  <si>
    <t>08.07.-10.07.2022, DAUGAVPILS “BLĀZMA”</t>
  </si>
  <si>
    <t>DEMONTAZA_DRIFT_TEAM</t>
  </si>
  <si>
    <t>LV31</t>
  </si>
  <si>
    <t>LV124</t>
  </si>
  <si>
    <t>LV59</t>
  </si>
  <si>
    <t>LV61</t>
  </si>
  <si>
    <t>LV62</t>
  </si>
  <si>
    <t>LV63</t>
  </si>
  <si>
    <t>LV70</t>
  </si>
  <si>
    <t>LV89</t>
  </si>
  <si>
    <t>LV112</t>
  </si>
  <si>
    <t>LV130</t>
  </si>
  <si>
    <t>LV110</t>
  </si>
  <si>
    <t>LV94</t>
  </si>
  <si>
    <t>LV114</t>
  </si>
  <si>
    <t>Jevgēnijs Dubina</t>
  </si>
  <si>
    <t>ROBERTS GOLDMANIS</t>
  </si>
  <si>
    <t>Jorens Klintsons</t>
  </si>
  <si>
    <t>Jorens Klintosns</t>
  </si>
  <si>
    <t>Kristaps Pelēcis</t>
  </si>
  <si>
    <t xml:space="preserve">KVALIFIKĀCIJA   </t>
  </si>
  <si>
    <t xml:space="preserve">FINĀLS   </t>
  </si>
  <si>
    <t xml:space="preserve">KOPVĒRTĒJUMS   </t>
  </si>
  <si>
    <t>13.08.-14.08.2022, BKSB, RĪGA</t>
  </si>
  <si>
    <t>4.POSMS</t>
  </si>
  <si>
    <t>Agris Roskošs</t>
  </si>
  <si>
    <t>Aivars Taube</t>
  </si>
  <si>
    <t>Ričards Salzemnieks</t>
  </si>
  <si>
    <t>Roberts Lipšāns</t>
  </si>
  <si>
    <t>LV79</t>
  </si>
  <si>
    <t>LV71</t>
  </si>
  <si>
    <t>LV68</t>
  </si>
  <si>
    <t>LV74</t>
  </si>
  <si>
    <t>DRIFT DARBNĪCA &amp; CO</t>
  </si>
  <si>
    <t>JURIJS IVANOVS</t>
  </si>
  <si>
    <t>ROMANS STEPANOVS</t>
  </si>
  <si>
    <t>KIRILS MAĻINOVSKIS</t>
  </si>
  <si>
    <t>LEGEND:</t>
  </si>
  <si>
    <t>black Name Surname - yearly license is issued</t>
  </si>
  <si>
    <t>gray Name Surname - No yearly licence</t>
  </si>
  <si>
    <t>orange Name Surname - paid for yearly licence but not issued</t>
  </si>
  <si>
    <t>6. posms</t>
  </si>
  <si>
    <t>5.POSMS</t>
  </si>
  <si>
    <t>23.09.-24.09.2022, Eesti drifti Superfinaalid</t>
  </si>
  <si>
    <t xml:space="preserve">KVALIFIKĀCIJA    </t>
  </si>
  <si>
    <t xml:space="preserve">FINĀLS    </t>
  </si>
  <si>
    <t xml:space="preserve">KOPVĒRTĒJUMS    </t>
  </si>
  <si>
    <t>6.POSMS</t>
  </si>
  <si>
    <t>07.10-08.10.2022, BKSB, RĪGA</t>
  </si>
  <si>
    <t xml:space="preserve">KVALIFIKĀCIJA     </t>
  </si>
  <si>
    <t xml:space="preserve">FINĀLS     </t>
  </si>
  <si>
    <t xml:space="preserve">KOPVĒRTĒJUMS     </t>
  </si>
  <si>
    <t>LATVIAN DRIFT CUP 6. STAGE</t>
  </si>
  <si>
    <t>07.10.-08.10.2022</t>
  </si>
  <si>
    <t>/Gunārs Ķeipāns/</t>
  </si>
  <si>
    <t>LATVIJAS DRIFTA KAUSA 6.POSMS</t>
  </si>
  <si>
    <t>07.10-08.10.2022</t>
  </si>
  <si>
    <t>Anrijs Kārkliņš</t>
  </si>
  <si>
    <t>Henri Kalm</t>
  </si>
  <si>
    <t>BMW 316i</t>
  </si>
  <si>
    <t>Jānis Mucenieks</t>
  </si>
  <si>
    <t>Māris Ruņģis</t>
  </si>
  <si>
    <t>Sergejs Jakovļevs</t>
  </si>
  <si>
    <t>Viesturs Vēvers</t>
  </si>
  <si>
    <t>BMW E90</t>
  </si>
  <si>
    <t>EE33</t>
  </si>
  <si>
    <t>Henriks Dulbinskis</t>
  </si>
  <si>
    <t>LV81</t>
  </si>
  <si>
    <t>LV82</t>
  </si>
  <si>
    <t>LV87</t>
  </si>
  <si>
    <t>LV90</t>
  </si>
  <si>
    <t>LV91</t>
  </si>
  <si>
    <t>LV92</t>
  </si>
  <si>
    <t>LV117</t>
  </si>
  <si>
    <t>LV93</t>
  </si>
  <si>
    <t>STREET KLASE - JUNIORS CUP</t>
  </si>
  <si>
    <t>07.10.2022 plkst.16:30</t>
  </si>
  <si>
    <t>07.10.2022 plkst. 22:20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</si>
</sst>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33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8"/>
      <name val="Calibri"/>
      <family val="2"/>
      <charset val="186"/>
      <scheme val="minor"/>
    </font>
    <font>
      <sz val="11"/>
      <color theme="0" tint="-0.3499862666707357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24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" fontId="13" fillId="5" borderId="5" xfId="0" applyNumberFormat="1" applyFont="1" applyFill="1" applyBorder="1" applyAlignment="1">
      <alignment horizontal="left"/>
    </xf>
    <xf numFmtId="16" fontId="13" fillId="5" borderId="18" xfId="0" applyNumberFormat="1" applyFont="1" applyFill="1" applyBorder="1" applyAlignment="1">
      <alignment horizontal="left"/>
    </xf>
    <xf numFmtId="0" fontId="10" fillId="0" borderId="0" xfId="0" applyFont="1"/>
    <xf numFmtId="0" fontId="14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" xfId="0" applyFont="1" applyBorder="1"/>
    <xf numFmtId="0" fontId="11" fillId="0" borderId="10" xfId="0" applyFont="1" applyBorder="1"/>
    <xf numFmtId="0" fontId="11" fillId="0" borderId="7" xfId="0" applyFont="1" applyBorder="1"/>
    <xf numFmtId="0" fontId="11" fillId="2" borderId="1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/>
    <xf numFmtId="164" fontId="10" fillId="0" borderId="0" xfId="0" applyNumberFormat="1" applyFont="1" applyFill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8" fillId="0" borderId="0" xfId="0" applyFont="1"/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29" xfId="0" applyFont="1" applyBorder="1" applyAlignment="1">
      <alignment vertical="center" shrinkToFi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4" fillId="0" borderId="8" xfId="3" applyFont="1" applyBorder="1" applyAlignment="1">
      <alignment horizontal="center" vertical="center"/>
    </xf>
    <xf numFmtId="0" fontId="24" fillId="0" borderId="8" xfId="3" applyFont="1" applyBorder="1" applyAlignment="1">
      <alignment vertical="center"/>
    </xf>
    <xf numFmtId="0" fontId="24" fillId="0" borderId="1" xfId="3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8" xfId="3" applyFont="1" applyBorder="1" applyAlignment="1">
      <alignment horizontal="left" vertical="center"/>
    </xf>
    <xf numFmtId="0" fontId="24" fillId="0" borderId="1" xfId="3" applyFont="1" applyBorder="1" applyAlignment="1">
      <alignment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vertical="center"/>
    </xf>
    <xf numFmtId="0" fontId="26" fillId="8" borderId="5" xfId="0" applyFont="1" applyFill="1" applyBorder="1" applyAlignment="1">
      <alignment horizontal="center" vertical="center"/>
    </xf>
    <xf numFmtId="0" fontId="24" fillId="0" borderId="34" xfId="3" applyFont="1" applyBorder="1" applyAlignment="1">
      <alignment vertical="center"/>
    </xf>
    <xf numFmtId="0" fontId="24" fillId="0" borderId="1" xfId="3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16" fontId="13" fillId="7" borderId="5" xfId="0" applyNumberFormat="1" applyFont="1" applyFill="1" applyBorder="1" applyAlignment="1">
      <alignment horizontal="center"/>
    </xf>
    <xf numFmtId="16" fontId="13" fillId="4" borderId="5" xfId="0" applyNumberFormat="1" applyFont="1" applyFill="1" applyBorder="1" applyAlignment="1">
      <alignment horizontal="center"/>
    </xf>
    <xf numFmtId="16" fontId="13" fillId="6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24" xfId="0" applyFont="1" applyFill="1" applyBorder="1"/>
    <xf numFmtId="0" fontId="11" fillId="2" borderId="23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1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25" fillId="5" borderId="34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6" fillId="8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23" xfId="0" applyFont="1" applyFill="1" applyBorder="1"/>
    <xf numFmtId="0" fontId="11" fillId="2" borderId="13" xfId="0" applyFont="1" applyFill="1" applyBorder="1"/>
    <xf numFmtId="0" fontId="10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left"/>
    </xf>
    <xf numFmtId="0" fontId="7" fillId="7" borderId="5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8" borderId="0" xfId="0" applyFont="1" applyFill="1"/>
    <xf numFmtId="0" fontId="7" fillId="8" borderId="0" xfId="0" applyFont="1" applyFill="1" applyAlignment="1">
      <alignment horizontal="center"/>
    </xf>
    <xf numFmtId="0" fontId="7" fillId="8" borderId="0" xfId="0" applyFont="1" applyFill="1"/>
    <xf numFmtId="0" fontId="28" fillId="8" borderId="0" xfId="0" applyFont="1" applyFill="1" applyAlignment="1">
      <alignment horizontal="left"/>
    </xf>
    <xf numFmtId="0" fontId="29" fillId="8" borderId="0" xfId="0" applyFont="1" applyFill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5" fillId="0" borderId="34" xfId="0" applyFont="1" applyBorder="1" applyAlignment="1">
      <alignment horizontal="center" vertical="center" wrapText="1"/>
    </xf>
    <xf numFmtId="0" fontId="7" fillId="0" borderId="9" xfId="0" applyFont="1" applyFill="1" applyBorder="1"/>
    <xf numFmtId="0" fontId="7" fillId="2" borderId="9" xfId="0" applyFont="1" applyFill="1" applyBorder="1"/>
    <xf numFmtId="0" fontId="17" fillId="0" borderId="0" xfId="0" applyFont="1"/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/>
    <xf numFmtId="164" fontId="18" fillId="0" borderId="0" xfId="0" applyNumberFormat="1" applyFont="1" applyFill="1" applyAlignment="1"/>
    <xf numFmtId="0" fontId="18" fillId="0" borderId="9" xfId="0" applyFont="1" applyBorder="1"/>
    <xf numFmtId="0" fontId="3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164" fontId="10" fillId="0" borderId="0" xfId="0" applyNumberFormat="1" applyFont="1" applyFill="1"/>
    <xf numFmtId="0" fontId="7" fillId="0" borderId="9" xfId="0" applyFont="1" applyFill="1" applyBorder="1" applyAlignment="1">
      <alignment horizontal="left"/>
    </xf>
    <xf numFmtId="0" fontId="7" fillId="7" borderId="52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/>
    <xf numFmtId="0" fontId="7" fillId="0" borderId="9" xfId="0" applyFont="1" applyBorder="1"/>
    <xf numFmtId="0" fontId="12" fillId="0" borderId="22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/>
    <xf numFmtId="0" fontId="18" fillId="0" borderId="22" xfId="0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6" borderId="2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3" fillId="6" borderId="17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3" fillId="0" borderId="33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/>
    </xf>
    <xf numFmtId="0" fontId="23" fillId="0" borderId="39" xfId="3" applyFont="1" applyBorder="1" applyAlignment="1">
      <alignment horizontal="center" vertical="center"/>
    </xf>
    <xf numFmtId="0" fontId="23" fillId="0" borderId="42" xfId="3" applyFont="1" applyBorder="1" applyAlignment="1">
      <alignment horizontal="center" vertical="center"/>
    </xf>
    <xf numFmtId="0" fontId="23" fillId="0" borderId="45" xfId="3" applyFont="1" applyBorder="1" applyAlignment="1">
      <alignment horizontal="center" vertical="center"/>
    </xf>
    <xf numFmtId="2" fontId="22" fillId="0" borderId="35" xfId="0" applyNumberFormat="1" applyFont="1" applyBorder="1" applyAlignment="1">
      <alignment horizontal="center" vertical="center"/>
    </xf>
    <xf numFmtId="2" fontId="22" fillId="0" borderId="40" xfId="0" applyNumberFormat="1" applyFont="1" applyBorder="1" applyAlignment="1">
      <alignment horizontal="center" vertical="center"/>
    </xf>
    <xf numFmtId="2" fontId="22" fillId="0" borderId="43" xfId="0" applyNumberFormat="1" applyFont="1" applyBorder="1" applyAlignment="1">
      <alignment horizontal="center" vertical="center"/>
    </xf>
    <xf numFmtId="2" fontId="22" fillId="0" borderId="46" xfId="0" applyNumberFormat="1" applyFont="1" applyBorder="1" applyAlignment="1">
      <alignment horizontal="center" vertical="center"/>
    </xf>
    <xf numFmtId="0" fontId="23" fillId="0" borderId="33" xfId="3" applyFont="1" applyBorder="1" applyAlignment="1">
      <alignment horizontal="center" vertical="center" wrapText="1"/>
    </xf>
    <xf numFmtId="0" fontId="23" fillId="0" borderId="37" xfId="3" applyFont="1" applyBorder="1" applyAlignment="1">
      <alignment horizontal="center" vertical="center" wrapText="1"/>
    </xf>
    <xf numFmtId="0" fontId="23" fillId="0" borderId="39" xfId="3" applyFont="1" applyBorder="1" applyAlignment="1">
      <alignment horizontal="center" vertical="center" wrapText="1"/>
    </xf>
    <xf numFmtId="0" fontId="23" fillId="0" borderId="42" xfId="3" applyFont="1" applyBorder="1" applyAlignment="1">
      <alignment horizontal="center" vertical="center" wrapText="1"/>
    </xf>
    <xf numFmtId="0" fontId="23" fillId="0" borderId="45" xfId="3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" xfId="0" builtinId="0"/>
    <cellStyle name="Normal 3" xfId="3" xr:uid="{32CDF57C-6434-2047-A0AC-066457DF75D5}"/>
    <cellStyle name="Normal 9" xfId="2" xr:uid="{D97E69E2-BEDA-0042-914B-5309F355E73D}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165100</xdr:rowOff>
    </xdr:from>
    <xdr:to>
      <xdr:col>3</xdr:col>
      <xdr:colOff>635000</xdr:colOff>
      <xdr:row>5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292100" y="2286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52917</xdr:rowOff>
    </xdr:from>
    <xdr:to>
      <xdr:col>3</xdr:col>
      <xdr:colOff>666750</xdr:colOff>
      <xdr:row>5</xdr:row>
      <xdr:rowOff>184150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8750" y="52917"/>
          <a:ext cx="2222500" cy="8297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660400</xdr:colOff>
      <xdr:row>9</xdr:row>
      <xdr:rowOff>165100</xdr:rowOff>
    </xdr:from>
    <xdr:to>
      <xdr:col>17</xdr:col>
      <xdr:colOff>241300</xdr:colOff>
      <xdr:row>14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4C9CCA-91CE-9E48-A132-D236E8C4A42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423150" y="1699683"/>
          <a:ext cx="3083983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1003300</xdr:colOff>
      <xdr:row>8</xdr:row>
      <xdr:rowOff>12700</xdr:rowOff>
    </xdr:from>
    <xdr:to>
      <xdr:col>14</xdr:col>
      <xdr:colOff>127000</xdr:colOff>
      <xdr:row>12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0E5FA-A470-A946-A127-EB981F7F5F3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5041900" y="1739900"/>
          <a:ext cx="2654300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F66" totalsRowShown="0" headerRowDxfId="96" dataDxfId="95">
  <autoFilter ref="B8:F66" xr:uid="{545AD78E-99EE-5B40-9B2A-99DF9BD64582}"/>
  <tableColumns count="5">
    <tableColumn id="1" xr3:uid="{AC4AC935-F7FF-8446-8030-ECED817D43D1}" name="#" dataDxfId="94"/>
    <tableColumn id="2" xr3:uid="{0396FD18-74A2-4841-80E5-45D484E01FA0}" name="Car no." dataDxfId="93"/>
    <tableColumn id="3" xr3:uid="{0B0A2731-EA47-3944-81E9-50581E5BB7BC}" name="Name Surname" dataDxfId="92"/>
    <tableColumn id="6" xr3:uid="{11EF6AF7-3FC1-0447-A235-0E0ED6511C8C}" name="Car" dataDxfId="91"/>
    <tableColumn id="4" xr3:uid="{5BD340EF-1D08-9E48-ACD5-2C85F65E6BC8}" name="Country" dataDxfId="9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9:G67" totalsRowShown="0" headerRowDxfId="89" dataDxfId="88">
  <autoFilter ref="B9:G67" xr:uid="{21383676-882F-CE40-BD06-CF9CFCDA117D}"/>
  <sortState xmlns:xlrd2="http://schemas.microsoft.com/office/spreadsheetml/2017/richdata2" ref="B10:G67">
    <sortCondition ref="B9:B67"/>
  </sortState>
  <tableColumns count="6">
    <tableColumn id="1" xr3:uid="{3542E0A0-A8B9-3E40-B243-532A7D791282}" name="#" dataDxfId="87"/>
    <tableColumn id="2" xr3:uid="{7116605A-2395-CB49-B540-1213EDD0A90B}" name="CAR NO." dataDxfId="86"/>
    <tableColumn id="3" xr3:uid="{21F644C2-108A-A74D-9A61-EBC7104B3A2E}" name="NAME SURNAME" dataDxfId="85"/>
    <tableColumn id="4" xr3:uid="{598A6E3D-AD6F-5948-AACB-FAC26600491A}" name="Q1" dataDxfId="84"/>
    <tableColumn id="11" xr3:uid="{2C028496-7B1B-1A4C-A4DB-8CA1C0B6C370}" name="Q2" dataDxfId="83"/>
    <tableColumn id="12" xr3:uid="{B89CA9C8-0AFD-F048-AD3F-BC80350591DB}" name="BEST Q" dataDxfId="8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61C479-13CF-034F-AD9E-FD244D3418E9}" name="Table5" displayName="Table5" ref="B5:H63" totalsRowShown="0" dataDxfId="81">
  <autoFilter ref="B5:H63" xr:uid="{680FBDF1-157F-0F4A-B5D8-8EDC8DF89757}"/>
  <sortState xmlns:xlrd2="http://schemas.microsoft.com/office/spreadsheetml/2017/richdata2" ref="B6:H63">
    <sortCondition descending="1" ref="E5:E63"/>
  </sortState>
  <tableColumns count="7">
    <tableColumn id="1" xr3:uid="{F51D696F-4ABC-324F-8107-2B72EFB2EE60}" name="NR.P.K." dataDxfId="80"/>
    <tableColumn id="2" xr3:uid="{AB7D587F-26A8-CC4D-B886-FA1E677DF6C8}" name="STARTA NR." dataDxfId="79"/>
    <tableColumn id="3" xr3:uid="{92A7DAC1-0377-8C4F-9A17-DF7AE8D1E7EE}" name="VĀRDS, UZVĀRDS" dataDxfId="78"/>
    <tableColumn id="4" xr3:uid="{E409CCE9-F900-9649-AF4F-D448015BBACD}" name="KVALIFIKĀCIJA_x000a_KAUSS" dataDxfId="77">
      <calculatedColumnFormula>Table5[[#This Row],[KOPVĒRTĒJUMS]]</calculatedColumnFormula>
    </tableColumn>
    <tableColumn id="7" xr3:uid="{22D38463-68B4-C244-9547-D72707686FBB}" name="KVALIFIKĀCIJA" dataDxfId="76"/>
    <tableColumn id="6" xr3:uid="{CCC60D99-D836-3C4B-AAA5-FDC12AC38718}" name="FINĀLS" dataDxfId="75"/>
    <tableColumn id="5" xr3:uid="{10523FB7-8166-CB48-8C2A-FDAB32FEAE37}" name="KOPVĒRTĒJUMS" dataDxfId="74">
      <calculatedColumnFormula>Table5[[#This Row],[KVALIFIKĀCIJA]]+Table5[[#This Row],[FINĀLS]]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2F9CFD2-A2B0-764E-BF33-F6782D365B79}" name="Table576" displayName="Table576" ref="B6:W88" totalsRowShown="0" dataDxfId="73">
  <autoFilter ref="B6:W88" xr:uid="{B2F9CFD2-A2B0-764E-BF33-F6782D365B79}"/>
  <sortState xmlns:xlrd2="http://schemas.microsoft.com/office/spreadsheetml/2017/richdata2" ref="B7:W88">
    <sortCondition descending="1" ref="E6:E88"/>
  </sortState>
  <tableColumns count="22">
    <tableColumn id="1" xr3:uid="{E6F6C251-C865-2D4E-8523-5B136978BAEC}" name="NR.P.K." dataDxfId="72"/>
    <tableColumn id="2" xr3:uid="{F292916A-67EE-0B4A-AC90-CB202EED685F}" name="STARTA NR." dataDxfId="71"/>
    <tableColumn id="3" xr3:uid="{FBF07536-4D1C-204E-BB3E-54495548AE6E}" name="VĀRDS, UZVĀRDS" dataDxfId="70"/>
    <tableColumn id="4" xr3:uid="{2F146925-E4F4-A24D-A5FE-22E9F89F742B}" name="KVALIFIKĀCIJA_x000a_KAUSS" dataDxfId="69">
      <calculatedColumnFormula>Table576[[#This Row],[KOPVĒRTĒJUMS]]+Table576[[#This Row],[KOPVĒRTĒJUMS ]]+Table576[[#This Row],[KOPVĒRTĒJUMS     ]]+Table576[[#This Row],[KOPVĒRTĒJUMS  ]]+Table576[[#This Row],[KOPVĒRTĒJUMS   ]]+Table576[[#This Row],[KOPVĒRTĒJUMS    ]]</calculatedColumnFormula>
    </tableColumn>
    <tableColumn id="7" xr3:uid="{4A33F35F-156E-B74B-9D0E-0E95A8A5BE15}" name="KVALIFIKĀCIJA" dataDxfId="68"/>
    <tableColumn id="6" xr3:uid="{2BC65B48-BECA-AC4B-8EB8-516613AB6AD5}" name="FINĀLS" dataDxfId="67"/>
    <tableColumn id="5" xr3:uid="{96D00136-BAB6-C84B-B881-72913D40AA11}" name="KOPVĒRTĒJUMS" dataDxfId="66">
      <calculatedColumnFormula>Table576[[#This Row],[KVALIFIKĀCIJA]]+Table576[[#This Row],[FINĀLS]]</calculatedColumnFormula>
    </tableColumn>
    <tableColumn id="13" xr3:uid="{99B4DA06-9231-F44B-9D8B-D6D41295DD71}" name="KVALIFIKĀCIJA " dataDxfId="65"/>
    <tableColumn id="12" xr3:uid="{E887A357-BE9D-E34E-957D-E704F708A8B7}" name="FINĀLS " dataDxfId="64"/>
    <tableColumn id="11" xr3:uid="{E5F4F9CD-17E3-D743-90CC-A6E764E28C98}" name="KOPVĒRTĒJUMS " dataDxfId="63">
      <calculatedColumnFormula>Table576[[#This Row],[KVALIFIKĀCIJA ]]+Table576[[#This Row],[FINĀLS ]]</calculatedColumnFormula>
    </tableColumn>
    <tableColumn id="16" xr3:uid="{8E417C37-C799-C04A-AB9D-7B9228F11ED8}" name="KVALIFIKĀCIJA  " dataDxfId="62"/>
    <tableColumn id="15" xr3:uid="{DC1999EF-2BC1-B44C-B3E2-DD7FBFFAEC12}" name="FINĀLS  " dataDxfId="61"/>
    <tableColumn id="14" xr3:uid="{3C5C3C0B-EB30-DD47-A63F-20B251CDA3A6}" name="KOPVĒRTĒJUMS  " dataDxfId="60">
      <calculatedColumnFormula>Table576[[#This Row],[FINĀLS  ]]+Table576[[#This Row],[KVALIFIKĀCIJA  ]]</calculatedColumnFormula>
    </tableColumn>
    <tableColumn id="19" xr3:uid="{5F71B32C-8282-8B41-9FB4-FD1069D9187B}" name="KVALIFIKĀCIJA   " dataDxfId="59"/>
    <tableColumn id="18" xr3:uid="{93CDB7B7-898A-6245-80A6-1815F5833FAA}" name="FINĀLS   " dataDxfId="58"/>
    <tableColumn id="17" xr3:uid="{7EBEA8E1-BC85-8B4E-9863-0D258FD630D2}" name="KOPVĒRTĒJUMS   " dataDxfId="57">
      <calculatedColumnFormula>Table576[[#This Row],[KVALIFIKĀCIJA   ]]+Table576[[#This Row],[FINĀLS   ]]</calculatedColumnFormula>
    </tableColumn>
    <tableColumn id="22" xr3:uid="{DCE86507-086C-AE4A-B870-4B6802565E40}" name="KVALIFIKĀCIJA    " dataDxfId="56"/>
    <tableColumn id="21" xr3:uid="{A282C001-85BC-BF42-82CF-5711B4447A0B}" name="FINĀLS    " dataDxfId="55"/>
    <tableColumn id="20" xr3:uid="{4F11BA58-7497-5746-892F-5B4D3175D8E6}" name="KOPVĒRTĒJUMS    " dataDxfId="54">
      <calculatedColumnFormula>Table576[[#This Row],[KVALIFIKĀCIJA    ]]+Table576[[#This Row],[FINĀLS    ]]</calculatedColumnFormula>
    </tableColumn>
    <tableColumn id="10" xr3:uid="{D33F90E7-7F1C-264D-A57F-E0F317497E69}" name="KVALIFIKĀCIJA     " dataDxfId="53"/>
    <tableColumn id="9" xr3:uid="{4921C7DF-D920-DF48-B603-AAD84A033DB0}" name="FINĀLS     " dataDxfId="52"/>
    <tableColumn id="8" xr3:uid="{1F3EFFEA-87B2-DB44-8E80-B56C211352B6}" name="KOPVĒRTĒJUMS     " dataDxfId="51">
      <calculatedColumnFormula>Table576[[#This Row],[FINĀLS     ]]+Table576[[#This Row],[KVALIFIKĀCIJA   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0E84671-B6ED-7C40-9500-845E9A11FD94}" name="Table574" displayName="Table574" ref="B6:W9" totalsRowShown="0" dataDxfId="50">
  <autoFilter ref="B6:W9" xr:uid="{60E84671-B6ED-7C40-9500-845E9A11FD94}"/>
  <sortState xmlns:xlrd2="http://schemas.microsoft.com/office/spreadsheetml/2017/richdata2" ref="B7:W9">
    <sortCondition descending="1" ref="E6:E9"/>
  </sortState>
  <tableColumns count="22">
    <tableColumn id="1" xr3:uid="{9025909C-E368-484B-9AAF-B9AD9CCB3B90}" name="NR.P.K." dataDxfId="49"/>
    <tableColumn id="2" xr3:uid="{2613197C-09FA-154B-90ED-A3DA6CCE1C8A}" name="STARTA NR." dataDxfId="48"/>
    <tableColumn id="3" xr3:uid="{82BEC641-10A9-804B-A179-C971C53A793D}" name="VĀRDS, UZVĀRDS" dataDxfId="47"/>
    <tableColumn id="4" xr3:uid="{A6A37125-D539-BE4D-9D5C-94B91E741591}" name="KVALIFIKĀCIJA_x000a_KAUSS" dataDxfId="46">
      <calculatedColumnFormula>Table574[[#This Row],[KOPVĒRTĒJUMS]]+Table574[[#This Row],[KOPVĒRTĒJUMS ]]+Table574[[#This Row],[KOPVĒRTĒJUMS     ]]+Table574[[#This Row],[KOPVĒRTĒJUMS  ]]+Table574[[#This Row],[KOPVĒRTĒJUMS   ]]+Table574[[#This Row],[KOPVĒRTĒJUMS    ]]</calculatedColumnFormula>
    </tableColumn>
    <tableColumn id="7" xr3:uid="{A3F096BF-3DD3-EC4A-8991-439B7AEBC3A6}" name="KVALIFIKĀCIJA" dataDxfId="45"/>
    <tableColumn id="6" xr3:uid="{2117F11F-59AE-BE45-827F-9F15CBF8AFE1}" name="FINĀLS" dataDxfId="44"/>
    <tableColumn id="5" xr3:uid="{8D08DDE6-7733-5046-91CB-AB4C4AB52783}" name="KOPVĒRTĒJUMS" dataDxfId="43">
      <calculatedColumnFormula>Table574[[#This Row],[KVALIFIKĀCIJA]]+Table574[[#This Row],[FINĀLS]]</calculatedColumnFormula>
    </tableColumn>
    <tableColumn id="13" xr3:uid="{62DC9045-E660-3044-B68D-CBA32E3FFC72}" name="KVALIFIKĀCIJA " dataDxfId="42"/>
    <tableColumn id="12" xr3:uid="{C329E9D4-415C-D44A-9DC0-CF37CDFC174B}" name="FINĀLS " dataDxfId="41"/>
    <tableColumn id="11" xr3:uid="{A0291078-45AD-D340-8D50-26E7BFEF0E8D}" name="KOPVĒRTĒJUMS " dataDxfId="40">
      <calculatedColumnFormula>Table574[[#This Row],[KVALIFIKĀCIJA ]]+Table574[[#This Row],[FINĀLS ]]</calculatedColumnFormula>
    </tableColumn>
    <tableColumn id="16" xr3:uid="{3C09CDA3-7124-4346-81D5-57CAE75A5F4F}" name="KVALIFIKĀCIJA  " dataDxfId="39"/>
    <tableColumn id="15" xr3:uid="{D241E27A-5BB7-AA47-A004-DBF6618EB811}" name="FINĀLS  " dataDxfId="38"/>
    <tableColumn id="14" xr3:uid="{1DB9DE4D-0C43-7948-B424-184A7AF58AAD}" name="KOPVĒRTĒJUMS  " dataDxfId="37">
      <calculatedColumnFormula>Table574[[#This Row],[FINĀLS  ]]+Table574[[#This Row],[KVALIFIKĀCIJA  ]]</calculatedColumnFormula>
    </tableColumn>
    <tableColumn id="19" xr3:uid="{FA3DE11D-915B-2D40-95D2-11DCCECC083A}" name="KVALIFIKĀCIJA   " dataDxfId="36"/>
    <tableColumn id="18" xr3:uid="{B26C4644-323E-424B-8E56-F1D67E90CDFC}" name="FINĀLS   " dataDxfId="35"/>
    <tableColumn id="17" xr3:uid="{D9F374FA-9BB0-FF42-BAF4-ACBF1EB8A0E6}" name="KOPVĒRTĒJUMS   " dataDxfId="34">
      <calculatedColumnFormula>Table574[[#This Row],[KVALIFIKĀCIJA   ]]+Table574[[#This Row],[FINĀLS   ]]</calculatedColumnFormula>
    </tableColumn>
    <tableColumn id="22" xr3:uid="{5562887E-3995-7043-83E0-05CFA466751C}" name="KVALIFIKĀCIJA    " dataDxfId="33"/>
    <tableColumn id="21" xr3:uid="{3B9F849B-4895-8E41-8E49-5F1F86AD6BAA}" name="FINĀLS    " dataDxfId="32"/>
    <tableColumn id="20" xr3:uid="{65143CBD-DC0C-AF4B-82D4-1988296810DF}" name="KOPVĒRTĒJUMS    " dataDxfId="31">
      <calculatedColumnFormula>Table574[[#This Row],[KVALIFIKĀCIJA    ]]+Table574[[#This Row],[FINĀLS    ]]</calculatedColumnFormula>
    </tableColumn>
    <tableColumn id="10" xr3:uid="{F218B5A9-AF00-C842-B8D4-E98A3BDC74C6}" name="KVALIFIKĀCIJA     " dataDxfId="30"/>
    <tableColumn id="9" xr3:uid="{F55777E4-4C19-BD40-BAC3-39E95F81C92C}" name="FINĀLS     " dataDxfId="29"/>
    <tableColumn id="8" xr3:uid="{6C852407-2898-4C4E-99E5-85BD19FE27C6}" name="KOPVĒRTĒJUMS     " dataDxfId="28">
      <calculatedColumnFormula>Table574[[#This Row],[FINĀLS     ]]+Table574[[#This Row],[KVALIFIKĀCIJA  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G87"/>
  <sheetViews>
    <sheetView tabSelected="1" topLeftCell="A44" workbookViewId="0">
      <selection activeCell="P72" sqref="P72"/>
    </sheetView>
  </sheetViews>
  <sheetFormatPr baseColWidth="10" defaultColWidth="8.83203125" defaultRowHeight="15" x14ac:dyDescent="0.2"/>
  <cols>
    <col min="1" max="1" width="3.5" style="1" customWidth="1"/>
    <col min="2" max="2" width="9.6640625" style="1" customWidth="1"/>
    <col min="3" max="3" width="11.6640625" style="3" customWidth="1"/>
    <col min="4" max="4" width="20.33203125" style="62" customWidth="1"/>
    <col min="5" max="5" width="17.83203125" style="81" customWidth="1"/>
    <col min="6" max="6" width="10.33203125" style="3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7" ht="5" customHeight="1" x14ac:dyDescent="0.2"/>
    <row r="2" spans="2:7" ht="20" customHeight="1" x14ac:dyDescent="0.2">
      <c r="C2" s="80"/>
      <c r="D2" s="201" t="s">
        <v>312</v>
      </c>
      <c r="E2" s="201"/>
      <c r="F2" s="201"/>
      <c r="G2" s="7"/>
    </row>
    <row r="3" spans="2:7" ht="14" customHeight="1" x14ac:dyDescent="0.2">
      <c r="D3" s="202" t="s">
        <v>59</v>
      </c>
      <c r="E3" s="202"/>
      <c r="F3" s="202"/>
    </row>
    <row r="4" spans="2:7" ht="16" customHeight="1" x14ac:dyDescent="0.2">
      <c r="D4" s="203" t="s">
        <v>313</v>
      </c>
      <c r="E4" s="203"/>
      <c r="F4" s="203"/>
    </row>
    <row r="5" spans="2:7" ht="19" customHeight="1" x14ac:dyDescent="0.2">
      <c r="D5" s="204" t="s">
        <v>74</v>
      </c>
      <c r="E5" s="204"/>
      <c r="F5" s="204"/>
    </row>
    <row r="6" spans="2:7" ht="18" customHeight="1" x14ac:dyDescent="0.2">
      <c r="D6" s="200" t="s">
        <v>62</v>
      </c>
      <c r="E6" s="200"/>
      <c r="F6" s="200"/>
    </row>
    <row r="7" spans="2:7" ht="8" customHeight="1" x14ac:dyDescent="0.2">
      <c r="D7" s="170"/>
      <c r="E7" s="82"/>
    </row>
    <row r="8" spans="2:7" s="4" customFormat="1" ht="23" customHeight="1" x14ac:dyDescent="0.2">
      <c r="B8" s="35" t="s">
        <v>0</v>
      </c>
      <c r="C8" s="35" t="s">
        <v>75</v>
      </c>
      <c r="D8" s="171" t="s">
        <v>76</v>
      </c>
      <c r="E8" s="35" t="s">
        <v>197</v>
      </c>
      <c r="F8" s="35" t="s">
        <v>77</v>
      </c>
    </row>
    <row r="9" spans="2:7" x14ac:dyDescent="0.2">
      <c r="B9" s="24">
        <v>1</v>
      </c>
      <c r="C9" s="44" t="s">
        <v>180</v>
      </c>
      <c r="D9" s="45" t="s">
        <v>105</v>
      </c>
      <c r="E9" s="44" t="s">
        <v>109</v>
      </c>
      <c r="F9" s="44" t="s">
        <v>45</v>
      </c>
    </row>
    <row r="10" spans="2:7" x14ac:dyDescent="0.2">
      <c r="B10" s="24">
        <v>2</v>
      </c>
      <c r="C10" s="44" t="s">
        <v>161</v>
      </c>
      <c r="D10" s="45" t="s">
        <v>27</v>
      </c>
      <c r="E10" s="44" t="s">
        <v>109</v>
      </c>
      <c r="F10" s="44" t="s">
        <v>45</v>
      </c>
    </row>
    <row r="11" spans="2:7" x14ac:dyDescent="0.2">
      <c r="B11" s="24">
        <v>3</v>
      </c>
      <c r="C11" s="44" t="s">
        <v>179</v>
      </c>
      <c r="D11" s="45" t="s">
        <v>322</v>
      </c>
      <c r="E11" s="44" t="s">
        <v>113</v>
      </c>
      <c r="F11" s="44" t="s">
        <v>45</v>
      </c>
    </row>
    <row r="12" spans="2:7" x14ac:dyDescent="0.2">
      <c r="B12" s="24">
        <v>4</v>
      </c>
      <c r="C12" s="44" t="s">
        <v>159</v>
      </c>
      <c r="D12" s="45" t="s">
        <v>84</v>
      </c>
      <c r="E12" s="44" t="s">
        <v>108</v>
      </c>
      <c r="F12" s="44" t="s">
        <v>45</v>
      </c>
    </row>
    <row r="13" spans="2:7" x14ac:dyDescent="0.2">
      <c r="B13" s="24">
        <v>5</v>
      </c>
      <c r="C13" s="44" t="s">
        <v>123</v>
      </c>
      <c r="D13" s="45" t="s">
        <v>122</v>
      </c>
      <c r="E13" s="44" t="s">
        <v>108</v>
      </c>
      <c r="F13" s="44" t="s">
        <v>45</v>
      </c>
    </row>
    <row r="14" spans="2:7" x14ac:dyDescent="0.2">
      <c r="B14" s="24">
        <v>6</v>
      </c>
      <c r="C14" s="44" t="s">
        <v>167</v>
      </c>
      <c r="D14" s="45" t="s">
        <v>31</v>
      </c>
      <c r="E14" s="44" t="s">
        <v>109</v>
      </c>
      <c r="F14" s="44" t="s">
        <v>45</v>
      </c>
    </row>
    <row r="15" spans="2:7" x14ac:dyDescent="0.2">
      <c r="B15" s="24">
        <v>7</v>
      </c>
      <c r="C15" s="44" t="s">
        <v>177</v>
      </c>
      <c r="D15" s="45" t="s">
        <v>103</v>
      </c>
      <c r="E15" s="44" t="s">
        <v>114</v>
      </c>
      <c r="F15" s="44" t="s">
        <v>45</v>
      </c>
    </row>
    <row r="16" spans="2:7" x14ac:dyDescent="0.2">
      <c r="B16" s="24">
        <v>8</v>
      </c>
      <c r="C16" s="44" t="s">
        <v>174</v>
      </c>
      <c r="D16" s="45" t="s">
        <v>35</v>
      </c>
      <c r="E16" s="44" t="s">
        <v>109</v>
      </c>
      <c r="F16" s="44" t="s">
        <v>45</v>
      </c>
    </row>
    <row r="17" spans="2:6" x14ac:dyDescent="0.2">
      <c r="B17" s="24">
        <v>9</v>
      </c>
      <c r="C17" s="44" t="s">
        <v>172</v>
      </c>
      <c r="D17" s="45" t="s">
        <v>99</v>
      </c>
      <c r="E17" s="44" t="s">
        <v>117</v>
      </c>
      <c r="F17" s="44" t="s">
        <v>45</v>
      </c>
    </row>
    <row r="18" spans="2:6" x14ac:dyDescent="0.2">
      <c r="B18" s="24">
        <v>10</v>
      </c>
      <c r="C18" s="44" t="s">
        <v>116</v>
      </c>
      <c r="D18" s="45" t="s">
        <v>115</v>
      </c>
      <c r="E18" s="44" t="s">
        <v>117</v>
      </c>
      <c r="F18" s="44" t="s">
        <v>45</v>
      </c>
    </row>
    <row r="19" spans="2:6" x14ac:dyDescent="0.2">
      <c r="B19" s="24">
        <v>11</v>
      </c>
      <c r="C19" s="44" t="s">
        <v>133</v>
      </c>
      <c r="D19" s="45" t="s">
        <v>132</v>
      </c>
      <c r="E19" s="44" t="s">
        <v>134</v>
      </c>
      <c r="F19" s="44" t="s">
        <v>45</v>
      </c>
    </row>
    <row r="20" spans="2:6" x14ac:dyDescent="0.2">
      <c r="B20" s="24">
        <v>12</v>
      </c>
      <c r="C20" s="44" t="s">
        <v>175</v>
      </c>
      <c r="D20" s="45" t="s">
        <v>255</v>
      </c>
      <c r="E20" s="44" t="s">
        <v>194</v>
      </c>
      <c r="F20" s="44" t="s">
        <v>45</v>
      </c>
    </row>
    <row r="21" spans="2:6" x14ac:dyDescent="0.2">
      <c r="B21" s="24">
        <v>13</v>
      </c>
      <c r="C21" s="44" t="s">
        <v>156</v>
      </c>
      <c r="D21" s="45" t="s">
        <v>25</v>
      </c>
      <c r="E21" s="44" t="s">
        <v>108</v>
      </c>
      <c r="F21" s="44" t="s">
        <v>45</v>
      </c>
    </row>
    <row r="22" spans="2:6" x14ac:dyDescent="0.2">
      <c r="B22" s="24">
        <v>14</v>
      </c>
      <c r="C22" s="44" t="s">
        <v>162</v>
      </c>
      <c r="D22" s="45" t="s">
        <v>85</v>
      </c>
      <c r="E22" s="44" t="s">
        <v>108</v>
      </c>
      <c r="F22" s="44" t="s">
        <v>45</v>
      </c>
    </row>
    <row r="23" spans="2:6" x14ac:dyDescent="0.2">
      <c r="B23" s="24">
        <v>15</v>
      </c>
      <c r="C23" s="44" t="s">
        <v>148</v>
      </c>
      <c r="D23" s="45" t="s">
        <v>40</v>
      </c>
      <c r="E23" s="44" t="s">
        <v>109</v>
      </c>
      <c r="F23" s="44" t="s">
        <v>45</v>
      </c>
    </row>
    <row r="24" spans="2:6" x14ac:dyDescent="0.2">
      <c r="B24" s="24">
        <v>16</v>
      </c>
      <c r="C24" s="44" t="s">
        <v>164</v>
      </c>
      <c r="D24" s="45" t="s">
        <v>92</v>
      </c>
      <c r="E24" s="44" t="s">
        <v>109</v>
      </c>
      <c r="F24" s="44" t="s">
        <v>45</v>
      </c>
    </row>
    <row r="25" spans="2:6" x14ac:dyDescent="0.2">
      <c r="B25" s="24">
        <v>17</v>
      </c>
      <c r="C25" s="44" t="s">
        <v>143</v>
      </c>
      <c r="D25" s="45" t="s">
        <v>38</v>
      </c>
      <c r="E25" s="44" t="s">
        <v>109</v>
      </c>
      <c r="F25" s="44" t="s">
        <v>45</v>
      </c>
    </row>
    <row r="26" spans="2:6" x14ac:dyDescent="0.2">
      <c r="B26" s="24">
        <v>18</v>
      </c>
      <c r="C26" s="44" t="s">
        <v>325</v>
      </c>
      <c r="D26" s="45" t="s">
        <v>318</v>
      </c>
      <c r="E26" s="44" t="s">
        <v>319</v>
      </c>
      <c r="F26" s="44" t="s">
        <v>44</v>
      </c>
    </row>
    <row r="27" spans="2:6" x14ac:dyDescent="0.2">
      <c r="B27" s="24">
        <v>19</v>
      </c>
      <c r="C27" s="44" t="s">
        <v>120</v>
      </c>
      <c r="D27" s="45" t="s">
        <v>88</v>
      </c>
      <c r="E27" s="44" t="s">
        <v>109</v>
      </c>
      <c r="F27" s="44" t="s">
        <v>44</v>
      </c>
    </row>
    <row r="28" spans="2:6" x14ac:dyDescent="0.2">
      <c r="B28" s="24">
        <v>20</v>
      </c>
      <c r="C28" s="44" t="s">
        <v>170</v>
      </c>
      <c r="D28" s="45" t="s">
        <v>32</v>
      </c>
      <c r="E28" s="44" t="s">
        <v>108</v>
      </c>
      <c r="F28" s="44" t="s">
        <v>45</v>
      </c>
    </row>
    <row r="29" spans="2:6" x14ac:dyDescent="0.2">
      <c r="B29" s="24">
        <v>21</v>
      </c>
      <c r="C29" s="44" t="s">
        <v>171</v>
      </c>
      <c r="D29" s="45" t="s">
        <v>33</v>
      </c>
      <c r="E29" s="44" t="s">
        <v>108</v>
      </c>
      <c r="F29" s="44" t="s">
        <v>45</v>
      </c>
    </row>
    <row r="30" spans="2:6" x14ac:dyDescent="0.2">
      <c r="B30" s="24">
        <v>22</v>
      </c>
      <c r="C30" s="44" t="s">
        <v>157</v>
      </c>
      <c r="D30" s="45" t="s">
        <v>26</v>
      </c>
      <c r="E30" s="44" t="s">
        <v>108</v>
      </c>
      <c r="F30" s="44" t="s">
        <v>45</v>
      </c>
    </row>
    <row r="31" spans="2:6" x14ac:dyDescent="0.2">
      <c r="B31" s="24">
        <v>23</v>
      </c>
      <c r="C31" s="44" t="s">
        <v>185</v>
      </c>
      <c r="D31" s="45" t="s">
        <v>326</v>
      </c>
      <c r="E31" s="44" t="s">
        <v>109</v>
      </c>
      <c r="F31" s="44" t="s">
        <v>45</v>
      </c>
    </row>
    <row r="32" spans="2:6" x14ac:dyDescent="0.2">
      <c r="B32" s="24">
        <v>24</v>
      </c>
      <c r="C32" s="44" t="s">
        <v>166</v>
      </c>
      <c r="D32" s="45" t="s">
        <v>29</v>
      </c>
      <c r="E32" s="44" t="s">
        <v>110</v>
      </c>
      <c r="F32" s="44" t="s">
        <v>45</v>
      </c>
    </row>
    <row r="33" spans="2:6" x14ac:dyDescent="0.2">
      <c r="B33" s="24">
        <v>25</v>
      </c>
      <c r="C33" s="44" t="s">
        <v>168</v>
      </c>
      <c r="D33" s="62" t="s">
        <v>96</v>
      </c>
      <c r="E33" s="44" t="s">
        <v>109</v>
      </c>
      <c r="F33" s="44" t="s">
        <v>45</v>
      </c>
    </row>
    <row r="34" spans="2:6" x14ac:dyDescent="0.2">
      <c r="B34" s="24">
        <v>26</v>
      </c>
      <c r="C34" s="44" t="s">
        <v>160</v>
      </c>
      <c r="D34" s="45" t="s">
        <v>119</v>
      </c>
      <c r="E34" s="44" t="s">
        <v>109</v>
      </c>
      <c r="F34" s="44" t="s">
        <v>45</v>
      </c>
    </row>
    <row r="35" spans="2:6" x14ac:dyDescent="0.2">
      <c r="B35" s="24">
        <v>27</v>
      </c>
      <c r="C35" s="44" t="s">
        <v>182</v>
      </c>
      <c r="D35" s="45" t="s">
        <v>137</v>
      </c>
      <c r="E35" s="44" t="s">
        <v>109</v>
      </c>
      <c r="F35" s="44" t="s">
        <v>45</v>
      </c>
    </row>
    <row r="36" spans="2:6" x14ac:dyDescent="0.2">
      <c r="B36" s="24">
        <v>28</v>
      </c>
      <c r="C36" s="44" t="s">
        <v>176</v>
      </c>
      <c r="D36" s="45" t="s">
        <v>139</v>
      </c>
      <c r="E36" s="44" t="s">
        <v>109</v>
      </c>
      <c r="F36" s="44" t="s">
        <v>45</v>
      </c>
    </row>
    <row r="37" spans="2:6" x14ac:dyDescent="0.2">
      <c r="B37" s="24">
        <v>29</v>
      </c>
      <c r="C37" s="44" t="s">
        <v>233</v>
      </c>
      <c r="D37" s="45" t="s">
        <v>81</v>
      </c>
      <c r="E37" s="44" t="s">
        <v>108</v>
      </c>
      <c r="F37" s="44" t="s">
        <v>45</v>
      </c>
    </row>
    <row r="38" spans="2:6" x14ac:dyDescent="0.2">
      <c r="B38" s="24">
        <v>30</v>
      </c>
      <c r="C38" s="44" t="s">
        <v>147</v>
      </c>
      <c r="D38" s="45" t="s">
        <v>79</v>
      </c>
      <c r="E38" s="44" t="s">
        <v>108</v>
      </c>
      <c r="F38" s="44" t="s">
        <v>45</v>
      </c>
    </row>
    <row r="39" spans="2:6" x14ac:dyDescent="0.2">
      <c r="B39" s="24">
        <v>31</v>
      </c>
      <c r="C39" s="44" t="s">
        <v>188</v>
      </c>
      <c r="D39" s="45" t="s">
        <v>130</v>
      </c>
      <c r="E39" s="44" t="s">
        <v>131</v>
      </c>
      <c r="F39" s="44" t="s">
        <v>45</v>
      </c>
    </row>
    <row r="40" spans="2:6" x14ac:dyDescent="0.2">
      <c r="B40" s="24">
        <v>32</v>
      </c>
      <c r="C40" s="44" t="s">
        <v>234</v>
      </c>
      <c r="D40" s="45" t="s">
        <v>86</v>
      </c>
      <c r="E40" s="44" t="s">
        <v>109</v>
      </c>
      <c r="F40" s="44" t="s">
        <v>45</v>
      </c>
    </row>
    <row r="41" spans="2:6" x14ac:dyDescent="0.2">
      <c r="B41" s="24">
        <v>33</v>
      </c>
      <c r="C41" s="44" t="s">
        <v>190</v>
      </c>
      <c r="D41" s="45" t="s">
        <v>129</v>
      </c>
      <c r="E41" s="44" t="s">
        <v>108</v>
      </c>
      <c r="F41" s="44" t="s">
        <v>45</v>
      </c>
    </row>
    <row r="42" spans="2:6" x14ac:dyDescent="0.2">
      <c r="B42" s="24">
        <v>34</v>
      </c>
      <c r="C42" s="44" t="s">
        <v>265</v>
      </c>
      <c r="D42" s="45" t="s">
        <v>253</v>
      </c>
      <c r="E42" s="44" t="s">
        <v>194</v>
      </c>
      <c r="F42" s="44" t="s">
        <v>45</v>
      </c>
    </row>
    <row r="43" spans="2:6" x14ac:dyDescent="0.2">
      <c r="B43" s="24">
        <v>35</v>
      </c>
      <c r="C43" s="44" t="s">
        <v>266</v>
      </c>
      <c r="D43" s="45" t="s">
        <v>192</v>
      </c>
      <c r="E43" s="44" t="s">
        <v>109</v>
      </c>
      <c r="F43" s="44" t="s">
        <v>45</v>
      </c>
    </row>
    <row r="44" spans="2:6" x14ac:dyDescent="0.2">
      <c r="B44" s="24">
        <v>36</v>
      </c>
      <c r="C44" s="44" t="s">
        <v>154</v>
      </c>
      <c r="D44" s="45" t="s">
        <v>118</v>
      </c>
      <c r="E44" s="44" t="s">
        <v>109</v>
      </c>
      <c r="F44" s="44" t="s">
        <v>45</v>
      </c>
    </row>
    <row r="45" spans="2:6" x14ac:dyDescent="0.2">
      <c r="B45" s="24">
        <v>37</v>
      </c>
      <c r="C45" s="44" t="s">
        <v>153</v>
      </c>
      <c r="D45" s="45" t="s">
        <v>127</v>
      </c>
      <c r="E45" s="44" t="s">
        <v>128</v>
      </c>
      <c r="F45" s="44" t="s">
        <v>45</v>
      </c>
    </row>
    <row r="46" spans="2:6" x14ac:dyDescent="0.2">
      <c r="B46" s="24">
        <v>38</v>
      </c>
      <c r="C46" s="44" t="s">
        <v>169</v>
      </c>
      <c r="D46" s="45" t="s">
        <v>97</v>
      </c>
      <c r="E46" s="44" t="s">
        <v>109</v>
      </c>
      <c r="F46" s="44" t="s">
        <v>45</v>
      </c>
    </row>
    <row r="47" spans="2:6" x14ac:dyDescent="0.2">
      <c r="B47" s="24">
        <v>39</v>
      </c>
      <c r="C47" s="44" t="s">
        <v>155</v>
      </c>
      <c r="D47" s="45" t="s">
        <v>24</v>
      </c>
      <c r="E47" s="44" t="s">
        <v>194</v>
      </c>
      <c r="F47" s="44" t="s">
        <v>45</v>
      </c>
    </row>
    <row r="48" spans="2:6" x14ac:dyDescent="0.2">
      <c r="B48" s="24">
        <v>40</v>
      </c>
      <c r="C48" s="44" t="s">
        <v>136</v>
      </c>
      <c r="D48" s="45" t="s">
        <v>135</v>
      </c>
      <c r="E48" s="44" t="s">
        <v>109</v>
      </c>
      <c r="F48" s="44" t="s">
        <v>45</v>
      </c>
    </row>
    <row r="49" spans="2:7" x14ac:dyDescent="0.2">
      <c r="B49" s="24">
        <v>41</v>
      </c>
      <c r="C49" s="44" t="s">
        <v>140</v>
      </c>
      <c r="D49" s="45" t="s">
        <v>95</v>
      </c>
      <c r="E49" s="44" t="s">
        <v>109</v>
      </c>
      <c r="F49" s="44" t="s">
        <v>45</v>
      </c>
    </row>
    <row r="50" spans="2:7" x14ac:dyDescent="0.2">
      <c r="B50" s="24">
        <v>42</v>
      </c>
      <c r="C50" s="44" t="s">
        <v>211</v>
      </c>
      <c r="D50" s="45" t="s">
        <v>278</v>
      </c>
      <c r="E50" s="44" t="s">
        <v>112</v>
      </c>
      <c r="F50" s="44" t="s">
        <v>45</v>
      </c>
    </row>
    <row r="51" spans="2:7" x14ac:dyDescent="0.2">
      <c r="B51" s="24">
        <v>43</v>
      </c>
      <c r="C51" s="44" t="s">
        <v>327</v>
      </c>
      <c r="D51" s="45" t="s">
        <v>320</v>
      </c>
      <c r="E51" s="44" t="s">
        <v>109</v>
      </c>
      <c r="F51" s="44" t="s">
        <v>45</v>
      </c>
    </row>
    <row r="52" spans="2:7" x14ac:dyDescent="0.2">
      <c r="B52" s="24">
        <v>44</v>
      </c>
      <c r="C52" s="44" t="s">
        <v>328</v>
      </c>
      <c r="D52" s="45" t="s">
        <v>288</v>
      </c>
      <c r="E52" s="44" t="s">
        <v>109</v>
      </c>
      <c r="F52" s="44" t="s">
        <v>45</v>
      </c>
    </row>
    <row r="53" spans="2:7" x14ac:dyDescent="0.2">
      <c r="B53" s="24">
        <v>45</v>
      </c>
      <c r="C53" s="44" t="s">
        <v>149</v>
      </c>
      <c r="D53" s="45" t="s">
        <v>80</v>
      </c>
      <c r="E53" s="44" t="s">
        <v>108</v>
      </c>
      <c r="F53" s="44" t="s">
        <v>45</v>
      </c>
    </row>
    <row r="54" spans="2:7" x14ac:dyDescent="0.2">
      <c r="B54" s="24">
        <v>46</v>
      </c>
      <c r="C54" s="44" t="s">
        <v>181</v>
      </c>
      <c r="D54" s="45" t="s">
        <v>37</v>
      </c>
      <c r="E54" s="44" t="s">
        <v>117</v>
      </c>
      <c r="F54" s="44" t="s">
        <v>45</v>
      </c>
    </row>
    <row r="55" spans="2:7" x14ac:dyDescent="0.2">
      <c r="B55" s="24">
        <v>47</v>
      </c>
      <c r="C55" s="44" t="s">
        <v>329</v>
      </c>
      <c r="D55" s="45" t="s">
        <v>286</v>
      </c>
      <c r="E55" s="44" t="s">
        <v>108</v>
      </c>
      <c r="F55" s="44" t="s">
        <v>45</v>
      </c>
    </row>
    <row r="56" spans="2:7" x14ac:dyDescent="0.2">
      <c r="B56" s="24">
        <v>48</v>
      </c>
      <c r="C56" s="44" t="s">
        <v>330</v>
      </c>
      <c r="D56" s="45" t="s">
        <v>321</v>
      </c>
      <c r="E56" s="44" t="s">
        <v>108</v>
      </c>
      <c r="F56" s="44" t="s">
        <v>45</v>
      </c>
    </row>
    <row r="57" spans="2:7" x14ac:dyDescent="0.2">
      <c r="B57" s="24">
        <v>49</v>
      </c>
      <c r="C57" s="44" t="s">
        <v>331</v>
      </c>
      <c r="D57" s="45" t="s">
        <v>317</v>
      </c>
      <c r="E57" s="44" t="s">
        <v>117</v>
      </c>
      <c r="F57" s="44" t="s">
        <v>45</v>
      </c>
      <c r="G57" s="37"/>
    </row>
    <row r="58" spans="2:7" x14ac:dyDescent="0.2">
      <c r="B58" s="24">
        <v>50</v>
      </c>
      <c r="C58" s="44" t="s">
        <v>332</v>
      </c>
      <c r="D58" s="45" t="s">
        <v>91</v>
      </c>
      <c r="E58" s="44" t="s">
        <v>109</v>
      </c>
      <c r="F58" s="44" t="s">
        <v>45</v>
      </c>
    </row>
    <row r="59" spans="2:7" x14ac:dyDescent="0.2">
      <c r="B59" s="24">
        <v>51</v>
      </c>
      <c r="C59" s="44" t="s">
        <v>334</v>
      </c>
      <c r="D59" s="45" t="s">
        <v>323</v>
      </c>
      <c r="E59" s="44" t="s">
        <v>324</v>
      </c>
      <c r="F59" s="44" t="s">
        <v>45</v>
      </c>
    </row>
    <row r="60" spans="2:7" x14ac:dyDescent="0.2">
      <c r="B60" s="24">
        <v>52</v>
      </c>
      <c r="C60" s="44" t="s">
        <v>158</v>
      </c>
      <c r="D60" s="45" t="s">
        <v>83</v>
      </c>
      <c r="E60" s="44" t="s">
        <v>108</v>
      </c>
      <c r="F60" s="44" t="s">
        <v>45</v>
      </c>
    </row>
    <row r="61" spans="2:7" x14ac:dyDescent="0.2">
      <c r="B61" s="24">
        <v>53</v>
      </c>
      <c r="C61" s="44" t="s">
        <v>150</v>
      </c>
      <c r="D61" s="45" t="s">
        <v>41</v>
      </c>
      <c r="E61" s="44" t="s">
        <v>126</v>
      </c>
      <c r="F61" s="44" t="s">
        <v>45</v>
      </c>
    </row>
    <row r="62" spans="2:7" x14ac:dyDescent="0.2">
      <c r="B62" s="24">
        <v>54</v>
      </c>
      <c r="C62" s="44" t="s">
        <v>272</v>
      </c>
      <c r="D62" s="45" t="s">
        <v>94</v>
      </c>
      <c r="E62" s="44" t="s">
        <v>109</v>
      </c>
      <c r="F62" s="44" t="s">
        <v>45</v>
      </c>
    </row>
    <row r="63" spans="2:7" x14ac:dyDescent="0.2">
      <c r="B63" s="24">
        <v>55</v>
      </c>
      <c r="C63" s="44" t="s">
        <v>270</v>
      </c>
      <c r="D63" s="45" t="s">
        <v>100</v>
      </c>
      <c r="E63" s="44" t="s">
        <v>109</v>
      </c>
      <c r="F63" s="44" t="s">
        <v>45</v>
      </c>
    </row>
    <row r="64" spans="2:7" x14ac:dyDescent="0.2">
      <c r="B64" s="24">
        <v>56</v>
      </c>
      <c r="C64" s="44" t="s">
        <v>333</v>
      </c>
      <c r="D64" s="45" t="s">
        <v>102</v>
      </c>
      <c r="E64" s="44" t="s">
        <v>108</v>
      </c>
      <c r="F64" s="44" t="s">
        <v>45</v>
      </c>
    </row>
    <row r="65" spans="2:6" x14ac:dyDescent="0.2">
      <c r="B65" s="24">
        <v>57</v>
      </c>
      <c r="C65" s="44" t="s">
        <v>138</v>
      </c>
      <c r="D65" s="169" t="s">
        <v>30</v>
      </c>
      <c r="E65" s="44" t="s">
        <v>109</v>
      </c>
      <c r="F65" s="44" t="s">
        <v>45</v>
      </c>
    </row>
    <row r="66" spans="2:6" x14ac:dyDescent="0.2">
      <c r="B66" s="143">
        <v>58</v>
      </c>
      <c r="C66" s="181" t="s">
        <v>142</v>
      </c>
      <c r="D66" s="182" t="s">
        <v>107</v>
      </c>
      <c r="E66" s="181" t="s">
        <v>113</v>
      </c>
      <c r="F66" s="181" t="s">
        <v>45</v>
      </c>
    </row>
    <row r="67" spans="2:6" ht="7" customHeight="1" x14ac:dyDescent="0.2">
      <c r="B67" s="38"/>
      <c r="C67" s="24"/>
      <c r="D67" s="172"/>
      <c r="E67" s="24"/>
    </row>
    <row r="68" spans="2:6" x14ac:dyDescent="0.2">
      <c r="B68" s="183" t="s">
        <v>336</v>
      </c>
      <c r="C68" s="94"/>
      <c r="D68" s="173"/>
      <c r="E68" s="86"/>
    </row>
    <row r="69" spans="2:6" ht="8" customHeight="1" x14ac:dyDescent="0.2">
      <c r="B69" s="41"/>
      <c r="C69" s="24"/>
      <c r="D69" s="172"/>
      <c r="E69" s="24"/>
    </row>
    <row r="70" spans="2:6" x14ac:dyDescent="0.2">
      <c r="B70" s="2" t="s">
        <v>60</v>
      </c>
      <c r="C70" s="24"/>
      <c r="D70" s="174"/>
      <c r="E70" s="43" t="s">
        <v>314</v>
      </c>
      <c r="F70" s="12"/>
    </row>
    <row r="71" spans="2:6" x14ac:dyDescent="0.2">
      <c r="B71" s="2"/>
      <c r="C71" s="24"/>
      <c r="E71" s="42"/>
    </row>
    <row r="72" spans="2:6" x14ac:dyDescent="0.2">
      <c r="B72" s="2"/>
      <c r="C72" s="24"/>
      <c r="E72" s="42"/>
    </row>
    <row r="73" spans="2:6" x14ac:dyDescent="0.2">
      <c r="B73" s="2" t="s">
        <v>61</v>
      </c>
      <c r="C73" s="24"/>
      <c r="D73" s="174"/>
      <c r="E73" s="43" t="s">
        <v>1</v>
      </c>
      <c r="F73" s="12"/>
    </row>
    <row r="74" spans="2:6" x14ac:dyDescent="0.2">
      <c r="B74" s="23"/>
      <c r="C74" s="24"/>
      <c r="D74" s="172"/>
      <c r="E74" s="24"/>
    </row>
    <row r="76" spans="2:6" x14ac:dyDescent="0.2">
      <c r="B76" s="37"/>
    </row>
    <row r="81" spans="3:5" ht="17" x14ac:dyDescent="0.2">
      <c r="C81" s="7"/>
      <c r="D81" s="175"/>
      <c r="E81" s="84"/>
    </row>
    <row r="82" spans="3:5" x14ac:dyDescent="0.2">
      <c r="C82" s="1"/>
      <c r="D82" s="176"/>
      <c r="E82" s="39"/>
    </row>
    <row r="83" spans="3:5" x14ac:dyDescent="0.2">
      <c r="C83" s="8"/>
      <c r="D83" s="177"/>
      <c r="E83" s="39"/>
    </row>
    <row r="84" spans="3:5" x14ac:dyDescent="0.2">
      <c r="C84" s="9"/>
      <c r="D84" s="178"/>
      <c r="E84" s="85"/>
    </row>
    <row r="85" spans="3:5" x14ac:dyDescent="0.2">
      <c r="C85" s="1"/>
      <c r="D85" s="176"/>
      <c r="E85" s="39"/>
    </row>
    <row r="86" spans="3:5" ht="16" x14ac:dyDescent="0.2">
      <c r="C86" s="16"/>
      <c r="D86" s="179"/>
      <c r="E86" s="83"/>
    </row>
    <row r="87" spans="3:5" ht="16" x14ac:dyDescent="0.2">
      <c r="C87" s="10"/>
      <c r="D87" s="180"/>
      <c r="E87" s="82"/>
    </row>
  </sheetData>
  <mergeCells count="5">
    <mergeCell ref="D6:F6"/>
    <mergeCell ref="D2:F2"/>
    <mergeCell ref="D3:F3"/>
    <mergeCell ref="D4:F4"/>
    <mergeCell ref="D5:F5"/>
  </mergeCells>
  <phoneticPr fontId="27" type="noConversion"/>
  <conditionalFormatting sqref="C64:C66 C40:C61 C20:C38 C9:C17">
    <cfRule type="duplicateValues" dxfId="27" priority="8"/>
  </conditionalFormatting>
  <conditionalFormatting sqref="C9:C66">
    <cfRule type="duplicateValues" dxfId="26" priority="7"/>
  </conditionalFormatting>
  <conditionalFormatting sqref="C9:C66">
    <cfRule type="duplicateValues" dxfId="25" priority="5"/>
    <cfRule type="duplicateValues" dxfId="24" priority="9"/>
  </conditionalFormatting>
  <conditionalFormatting sqref="C9:C66">
    <cfRule type="duplicateValues" dxfId="23" priority="10"/>
  </conditionalFormatting>
  <conditionalFormatting sqref="C9:C66">
    <cfRule type="duplicateValues" dxfId="22" priority="6"/>
  </conditionalFormatting>
  <conditionalFormatting sqref="C18:C19">
    <cfRule type="duplicateValues" dxfId="21" priority="4"/>
  </conditionalFormatting>
  <conditionalFormatting sqref="C20:C66">
    <cfRule type="duplicateValues" dxfId="20" priority="3"/>
  </conditionalFormatting>
  <conditionalFormatting sqref="C39">
    <cfRule type="duplicateValues" dxfId="19" priority="2"/>
  </conditionalFormatting>
  <conditionalFormatting sqref="C64:C66">
    <cfRule type="duplicateValues" dxfId="18" priority="1"/>
  </conditionalFormatting>
  <pageMargins left="0.7" right="0.7" top="0.75" bottom="0.75" header="0.3" footer="0.3"/>
  <pageSetup paperSize="9" scale="72" orientation="portrait" horizontalDpi="0" verticalDpi="0" copies="3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P78"/>
  <sheetViews>
    <sheetView topLeftCell="A58" zoomScale="120" zoomScaleNormal="120" workbookViewId="0">
      <selection activeCell="A64" sqref="A64:XFD100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4" width="9.5" style="1" customWidth="1"/>
    <col min="5" max="5" width="11.83203125" style="1" customWidth="1"/>
    <col min="6" max="6" width="12" style="1" customWidth="1"/>
    <col min="7" max="7" width="8.1640625" style="1" customWidth="1"/>
    <col min="8" max="9" width="9.5" style="1" customWidth="1"/>
    <col min="10" max="10" width="12.33203125" style="1" customWidth="1"/>
    <col min="11" max="11" width="11.83203125" style="1" customWidth="1"/>
    <col min="12" max="12" width="8.33203125" style="1" customWidth="1"/>
    <col min="13" max="13" width="8.83203125" style="1" customWidth="1"/>
    <col min="14" max="14" width="8.83203125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21" customFormat="1" ht="16" x14ac:dyDescent="0.2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L1" s="22" t="s">
        <v>315</v>
      </c>
      <c r="N1"/>
    </row>
    <row r="2" spans="1:14" s="21" customFormat="1" ht="17" thickBo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L2" s="22"/>
      <c r="N2"/>
    </row>
    <row r="3" spans="1:14" ht="15" customHeight="1" x14ac:dyDescent="0.2">
      <c r="A3" s="205" t="s">
        <v>19</v>
      </c>
      <c r="B3" s="213" t="s">
        <v>5</v>
      </c>
      <c r="C3" s="208" t="s">
        <v>17</v>
      </c>
      <c r="D3" s="208"/>
      <c r="E3" s="208"/>
      <c r="F3" s="209"/>
      <c r="G3" s="87"/>
      <c r="H3" s="210" t="s">
        <v>18</v>
      </c>
      <c r="I3" s="208"/>
      <c r="J3" s="208"/>
      <c r="K3" s="209"/>
      <c r="L3" s="87"/>
    </row>
    <row r="4" spans="1:14" x14ac:dyDescent="0.2">
      <c r="A4" s="206"/>
      <c r="B4" s="214"/>
      <c r="C4" s="88" t="s">
        <v>198</v>
      </c>
      <c r="D4" s="89" t="s">
        <v>199</v>
      </c>
      <c r="E4" s="211" t="s">
        <v>200</v>
      </c>
      <c r="F4" s="212"/>
      <c r="G4" s="90"/>
      <c r="H4" s="88" t="s">
        <v>198</v>
      </c>
      <c r="I4" s="89" t="s">
        <v>199</v>
      </c>
      <c r="J4" s="211" t="s">
        <v>200</v>
      </c>
      <c r="K4" s="212"/>
      <c r="L4" s="90"/>
    </row>
    <row r="5" spans="1:14" ht="16" thickBot="1" x14ac:dyDescent="0.25">
      <c r="A5" s="207"/>
      <c r="B5" s="215"/>
      <c r="C5" s="91" t="s">
        <v>2</v>
      </c>
      <c r="D5" s="92" t="s">
        <v>3</v>
      </c>
      <c r="E5" s="17" t="s">
        <v>201</v>
      </c>
      <c r="F5" s="18" t="s">
        <v>202</v>
      </c>
      <c r="G5" s="93" t="s">
        <v>4</v>
      </c>
      <c r="H5" s="91" t="s">
        <v>2</v>
      </c>
      <c r="I5" s="92" t="s">
        <v>3</v>
      </c>
      <c r="J5" s="17" t="s">
        <v>201</v>
      </c>
      <c r="K5" s="18" t="s">
        <v>202</v>
      </c>
      <c r="L5" s="93" t="s">
        <v>4</v>
      </c>
    </row>
    <row r="6" spans="1:14" s="11" customFormat="1" ht="17" customHeight="1" x14ac:dyDescent="0.2">
      <c r="A6" s="25" t="s">
        <v>180</v>
      </c>
      <c r="B6" s="26" t="s">
        <v>105</v>
      </c>
      <c r="C6" s="27">
        <v>19</v>
      </c>
      <c r="D6" s="27">
        <v>16</v>
      </c>
      <c r="E6" s="27">
        <v>9</v>
      </c>
      <c r="F6" s="28">
        <v>8</v>
      </c>
      <c r="G6" s="29">
        <v>52</v>
      </c>
      <c r="H6" s="30">
        <v>29</v>
      </c>
      <c r="I6" s="34">
        <v>23</v>
      </c>
      <c r="J6" s="27">
        <v>12</v>
      </c>
      <c r="K6" s="28">
        <v>10</v>
      </c>
      <c r="L6" s="29">
        <v>74</v>
      </c>
      <c r="N6"/>
    </row>
    <row r="7" spans="1:14" s="11" customFormat="1" ht="17" customHeight="1" x14ac:dyDescent="0.2">
      <c r="A7" s="25" t="s">
        <v>161</v>
      </c>
      <c r="B7" s="26" t="s">
        <v>27</v>
      </c>
      <c r="C7" s="31">
        <v>0</v>
      </c>
      <c r="D7" s="31">
        <v>0</v>
      </c>
      <c r="E7" s="31">
        <v>0</v>
      </c>
      <c r="F7" s="32">
        <v>0</v>
      </c>
      <c r="G7" s="29">
        <v>0</v>
      </c>
      <c r="H7" s="33">
        <v>28</v>
      </c>
      <c r="I7" s="34">
        <v>26</v>
      </c>
      <c r="J7" s="31">
        <v>12</v>
      </c>
      <c r="K7" s="32">
        <v>12</v>
      </c>
      <c r="L7" s="29">
        <v>78</v>
      </c>
      <c r="N7"/>
    </row>
    <row r="8" spans="1:14" s="11" customFormat="1" ht="17" customHeight="1" x14ac:dyDescent="0.2">
      <c r="A8" s="25" t="s">
        <v>179</v>
      </c>
      <c r="B8" s="26" t="s">
        <v>322</v>
      </c>
      <c r="C8" s="31">
        <v>0</v>
      </c>
      <c r="D8" s="31">
        <v>0</v>
      </c>
      <c r="E8" s="31">
        <v>0</v>
      </c>
      <c r="F8" s="32">
        <v>0</v>
      </c>
      <c r="G8" s="29">
        <v>0</v>
      </c>
      <c r="H8" s="33">
        <v>0</v>
      </c>
      <c r="I8" s="34">
        <v>0</v>
      </c>
      <c r="J8" s="31">
        <v>0</v>
      </c>
      <c r="K8" s="32">
        <v>0</v>
      </c>
      <c r="L8" s="29">
        <v>0</v>
      </c>
      <c r="N8"/>
    </row>
    <row r="9" spans="1:14" s="11" customFormat="1" ht="17" customHeight="1" x14ac:dyDescent="0.2">
      <c r="A9" s="25" t="s">
        <v>159</v>
      </c>
      <c r="B9" s="26" t="s">
        <v>84</v>
      </c>
      <c r="C9" s="31">
        <v>37</v>
      </c>
      <c r="D9" s="31">
        <v>20</v>
      </c>
      <c r="E9" s="31">
        <v>12</v>
      </c>
      <c r="F9" s="32">
        <v>13</v>
      </c>
      <c r="G9" s="29">
        <v>82</v>
      </c>
      <c r="H9" s="33">
        <v>31</v>
      </c>
      <c r="I9" s="34">
        <v>24</v>
      </c>
      <c r="J9" s="31">
        <v>14</v>
      </c>
      <c r="K9" s="32">
        <v>12</v>
      </c>
      <c r="L9" s="29">
        <v>81</v>
      </c>
      <c r="N9"/>
    </row>
    <row r="10" spans="1:14" s="11" customFormat="1" ht="17" customHeight="1" x14ac:dyDescent="0.2">
      <c r="A10" s="25" t="s">
        <v>123</v>
      </c>
      <c r="B10" s="26" t="s">
        <v>122</v>
      </c>
      <c r="C10" s="31">
        <v>20</v>
      </c>
      <c r="D10" s="31">
        <v>21</v>
      </c>
      <c r="E10" s="31">
        <v>10</v>
      </c>
      <c r="F10" s="32">
        <v>9</v>
      </c>
      <c r="G10" s="29">
        <v>60</v>
      </c>
      <c r="H10" s="31">
        <v>0</v>
      </c>
      <c r="I10" s="34">
        <v>0</v>
      </c>
      <c r="J10" s="31">
        <v>0</v>
      </c>
      <c r="K10" s="32">
        <v>0</v>
      </c>
      <c r="L10" s="29">
        <v>0</v>
      </c>
      <c r="N10"/>
    </row>
    <row r="11" spans="1:14" s="11" customFormat="1" ht="17" customHeight="1" x14ac:dyDescent="0.2">
      <c r="A11" s="25" t="s">
        <v>167</v>
      </c>
      <c r="B11" s="26" t="s">
        <v>31</v>
      </c>
      <c r="C11" s="31">
        <v>24</v>
      </c>
      <c r="D11" s="31">
        <v>24</v>
      </c>
      <c r="E11" s="31">
        <v>10</v>
      </c>
      <c r="F11" s="32">
        <v>11</v>
      </c>
      <c r="G11" s="29">
        <v>69</v>
      </c>
      <c r="H11" s="31">
        <v>26</v>
      </c>
      <c r="I11" s="34">
        <v>24</v>
      </c>
      <c r="J11" s="31">
        <v>13</v>
      </c>
      <c r="K11" s="32">
        <v>13</v>
      </c>
      <c r="L11" s="29">
        <v>76</v>
      </c>
      <c r="N11"/>
    </row>
    <row r="12" spans="1:14" s="11" customFormat="1" ht="17" customHeight="1" x14ac:dyDescent="0.2">
      <c r="A12" s="25" t="s">
        <v>177</v>
      </c>
      <c r="B12" s="26" t="s">
        <v>103</v>
      </c>
      <c r="C12" s="31">
        <v>20</v>
      </c>
      <c r="D12" s="31">
        <v>20</v>
      </c>
      <c r="E12" s="31">
        <v>10</v>
      </c>
      <c r="F12" s="32">
        <v>10</v>
      </c>
      <c r="G12" s="29">
        <v>60</v>
      </c>
      <c r="H12" s="31">
        <v>27</v>
      </c>
      <c r="I12" s="34">
        <v>22</v>
      </c>
      <c r="J12" s="31">
        <v>13</v>
      </c>
      <c r="K12" s="32">
        <v>14</v>
      </c>
      <c r="L12" s="29">
        <v>76</v>
      </c>
      <c r="N12"/>
    </row>
    <row r="13" spans="1:14" s="11" customFormat="1" ht="17" customHeight="1" x14ac:dyDescent="0.2">
      <c r="A13" s="25" t="s">
        <v>174</v>
      </c>
      <c r="B13" s="26" t="s">
        <v>35</v>
      </c>
      <c r="C13" s="31">
        <v>21</v>
      </c>
      <c r="D13" s="31">
        <v>23</v>
      </c>
      <c r="E13" s="31">
        <v>9</v>
      </c>
      <c r="F13" s="32">
        <v>11</v>
      </c>
      <c r="G13" s="29">
        <v>64</v>
      </c>
      <c r="H13" s="31">
        <v>0</v>
      </c>
      <c r="I13" s="34">
        <v>0</v>
      </c>
      <c r="J13" s="31">
        <v>0</v>
      </c>
      <c r="K13" s="32">
        <v>0</v>
      </c>
      <c r="L13" s="29">
        <v>0</v>
      </c>
      <c r="N13"/>
    </row>
    <row r="14" spans="1:14" s="11" customFormat="1" ht="17" customHeight="1" x14ac:dyDescent="0.2">
      <c r="A14" s="25" t="s">
        <v>172</v>
      </c>
      <c r="B14" s="26" t="s">
        <v>99</v>
      </c>
      <c r="C14" s="31">
        <v>0</v>
      </c>
      <c r="D14" s="31">
        <v>0</v>
      </c>
      <c r="E14" s="31">
        <v>0</v>
      </c>
      <c r="F14" s="32">
        <v>0</v>
      </c>
      <c r="G14" s="29">
        <v>0</v>
      </c>
      <c r="H14" s="31">
        <v>0</v>
      </c>
      <c r="I14" s="34">
        <v>0</v>
      </c>
      <c r="J14" s="31">
        <v>0</v>
      </c>
      <c r="K14" s="32">
        <v>0</v>
      </c>
      <c r="L14" s="29">
        <v>0</v>
      </c>
      <c r="N14"/>
    </row>
    <row r="15" spans="1:14" s="11" customFormat="1" ht="17" customHeight="1" x14ac:dyDescent="0.2">
      <c r="A15" s="25" t="s">
        <v>116</v>
      </c>
      <c r="B15" s="26" t="s">
        <v>115</v>
      </c>
      <c r="C15" s="31">
        <v>0</v>
      </c>
      <c r="D15" s="31">
        <v>0</v>
      </c>
      <c r="E15" s="31">
        <v>0</v>
      </c>
      <c r="F15" s="32">
        <v>0</v>
      </c>
      <c r="G15" s="29">
        <v>0</v>
      </c>
      <c r="H15" s="31">
        <v>0</v>
      </c>
      <c r="I15" s="34">
        <v>0</v>
      </c>
      <c r="J15" s="31">
        <v>0</v>
      </c>
      <c r="K15" s="32">
        <v>0</v>
      </c>
      <c r="L15" s="29">
        <v>0</v>
      </c>
      <c r="N15"/>
    </row>
    <row r="16" spans="1:14" s="11" customFormat="1" ht="17" customHeight="1" x14ac:dyDescent="0.2">
      <c r="A16" s="25" t="s">
        <v>133</v>
      </c>
      <c r="B16" s="26" t="s">
        <v>132</v>
      </c>
      <c r="C16" s="31">
        <v>23</v>
      </c>
      <c r="D16" s="31">
        <v>26</v>
      </c>
      <c r="E16" s="31">
        <v>8</v>
      </c>
      <c r="F16" s="32">
        <v>12</v>
      </c>
      <c r="G16" s="29">
        <v>69</v>
      </c>
      <c r="H16" s="31">
        <v>23</v>
      </c>
      <c r="I16" s="34">
        <v>25</v>
      </c>
      <c r="J16" s="31">
        <v>12</v>
      </c>
      <c r="K16" s="32">
        <v>11</v>
      </c>
      <c r="L16" s="29">
        <v>71</v>
      </c>
      <c r="N16"/>
    </row>
    <row r="17" spans="1:16" s="11" customFormat="1" ht="17" customHeight="1" x14ac:dyDescent="0.2">
      <c r="A17" s="25" t="s">
        <v>175</v>
      </c>
      <c r="B17" s="26" t="s">
        <v>255</v>
      </c>
      <c r="C17" s="31">
        <v>0</v>
      </c>
      <c r="D17" s="31">
        <v>0</v>
      </c>
      <c r="E17" s="31">
        <v>0</v>
      </c>
      <c r="F17" s="32">
        <v>0</v>
      </c>
      <c r="G17" s="29">
        <v>0</v>
      </c>
      <c r="H17" s="31">
        <v>0</v>
      </c>
      <c r="I17" s="34">
        <v>0</v>
      </c>
      <c r="J17" s="31">
        <v>0</v>
      </c>
      <c r="K17" s="32">
        <v>0</v>
      </c>
      <c r="L17" s="29">
        <v>0</v>
      </c>
      <c r="N17"/>
    </row>
    <row r="18" spans="1:16" s="11" customFormat="1" ht="17" customHeight="1" x14ac:dyDescent="0.2">
      <c r="A18" s="25" t="s">
        <v>156</v>
      </c>
      <c r="B18" s="26" t="s">
        <v>25</v>
      </c>
      <c r="C18" s="31">
        <v>32</v>
      </c>
      <c r="D18" s="31">
        <v>28</v>
      </c>
      <c r="E18" s="31">
        <v>12</v>
      </c>
      <c r="F18" s="32">
        <v>13</v>
      </c>
      <c r="G18" s="29">
        <v>85</v>
      </c>
      <c r="H18" s="31">
        <v>29</v>
      </c>
      <c r="I18" s="34">
        <v>24</v>
      </c>
      <c r="J18" s="31">
        <v>12</v>
      </c>
      <c r="K18" s="32">
        <v>13</v>
      </c>
      <c r="L18" s="29">
        <v>78</v>
      </c>
      <c r="N18" s="151"/>
      <c r="O18" s="152"/>
      <c r="P18" s="152"/>
    </row>
    <row r="19" spans="1:16" s="11" customFormat="1" ht="17" customHeight="1" x14ac:dyDescent="0.2">
      <c r="A19" s="25" t="s">
        <v>162</v>
      </c>
      <c r="B19" s="26" t="s">
        <v>85</v>
      </c>
      <c r="C19" s="31">
        <v>20</v>
      </c>
      <c r="D19" s="31">
        <v>22</v>
      </c>
      <c r="E19" s="31">
        <v>10</v>
      </c>
      <c r="F19" s="32">
        <v>10</v>
      </c>
      <c r="G19" s="29">
        <v>62</v>
      </c>
      <c r="H19" s="31">
        <v>26</v>
      </c>
      <c r="I19" s="34">
        <v>24</v>
      </c>
      <c r="J19" s="31">
        <v>11</v>
      </c>
      <c r="K19" s="32">
        <v>12</v>
      </c>
      <c r="L19" s="29">
        <v>73</v>
      </c>
      <c r="N19" s="151"/>
      <c r="O19" s="152"/>
      <c r="P19" s="152"/>
    </row>
    <row r="20" spans="1:16" s="11" customFormat="1" ht="17" customHeight="1" x14ac:dyDescent="0.2">
      <c r="A20" s="25" t="s">
        <v>148</v>
      </c>
      <c r="B20" s="26" t="s">
        <v>40</v>
      </c>
      <c r="C20" s="31">
        <v>35</v>
      </c>
      <c r="D20" s="31">
        <v>28</v>
      </c>
      <c r="E20" s="31">
        <v>13</v>
      </c>
      <c r="F20" s="32">
        <v>14</v>
      </c>
      <c r="G20" s="29">
        <v>90</v>
      </c>
      <c r="H20" s="31">
        <v>33</v>
      </c>
      <c r="I20" s="34">
        <v>29</v>
      </c>
      <c r="J20" s="31">
        <v>14</v>
      </c>
      <c r="K20" s="32">
        <v>14</v>
      </c>
      <c r="L20" s="29">
        <v>90</v>
      </c>
      <c r="N20" s="151"/>
      <c r="O20" s="152"/>
      <c r="P20" s="152"/>
    </row>
    <row r="21" spans="1:16" s="11" customFormat="1" ht="17" customHeight="1" x14ac:dyDescent="0.2">
      <c r="A21" s="25" t="s">
        <v>164</v>
      </c>
      <c r="B21" s="26" t="s">
        <v>92</v>
      </c>
      <c r="C21" s="31">
        <v>0</v>
      </c>
      <c r="D21" s="31">
        <v>0</v>
      </c>
      <c r="E21" s="31">
        <v>0</v>
      </c>
      <c r="F21" s="32">
        <v>0</v>
      </c>
      <c r="G21" s="29">
        <v>0</v>
      </c>
      <c r="H21" s="31">
        <v>0</v>
      </c>
      <c r="I21" s="34">
        <v>0</v>
      </c>
      <c r="J21" s="31">
        <v>0</v>
      </c>
      <c r="K21" s="32">
        <v>0</v>
      </c>
      <c r="L21" s="29">
        <v>0</v>
      </c>
      <c r="N21" s="151"/>
      <c r="O21" s="152"/>
      <c r="P21" s="152"/>
    </row>
    <row r="22" spans="1:16" s="11" customFormat="1" ht="17" customHeight="1" x14ac:dyDescent="0.2">
      <c r="A22" s="25" t="s">
        <v>143</v>
      </c>
      <c r="B22" s="26" t="s">
        <v>38</v>
      </c>
      <c r="C22" s="31">
        <v>0</v>
      </c>
      <c r="D22" s="31">
        <v>0</v>
      </c>
      <c r="E22" s="31">
        <v>0</v>
      </c>
      <c r="F22" s="32">
        <v>0</v>
      </c>
      <c r="G22" s="29">
        <v>0</v>
      </c>
      <c r="H22" s="31">
        <v>23</v>
      </c>
      <c r="I22" s="31">
        <v>17</v>
      </c>
      <c r="J22" s="31">
        <v>10</v>
      </c>
      <c r="K22" s="32">
        <v>9</v>
      </c>
      <c r="L22" s="29">
        <v>59</v>
      </c>
      <c r="N22" s="151"/>
      <c r="O22" s="152"/>
      <c r="P22" s="152"/>
    </row>
    <row r="23" spans="1:16" s="11" customFormat="1" ht="17" customHeight="1" x14ac:dyDescent="0.2">
      <c r="A23" s="25" t="s">
        <v>325</v>
      </c>
      <c r="B23" s="26" t="s">
        <v>318</v>
      </c>
      <c r="C23" s="31">
        <v>0</v>
      </c>
      <c r="D23" s="31">
        <v>0</v>
      </c>
      <c r="E23" s="31">
        <v>0</v>
      </c>
      <c r="F23" s="32">
        <v>0</v>
      </c>
      <c r="G23" s="29">
        <v>0</v>
      </c>
      <c r="H23" s="31">
        <v>0</v>
      </c>
      <c r="I23" s="31">
        <v>0</v>
      </c>
      <c r="J23" s="31">
        <v>0</v>
      </c>
      <c r="K23" s="32">
        <v>0</v>
      </c>
      <c r="L23" s="29">
        <v>0</v>
      </c>
      <c r="N23" s="151"/>
      <c r="O23" s="152"/>
      <c r="P23" s="152"/>
    </row>
    <row r="24" spans="1:16" s="11" customFormat="1" ht="17" customHeight="1" x14ac:dyDescent="0.2">
      <c r="A24" s="25" t="s">
        <v>120</v>
      </c>
      <c r="B24" s="26" t="s">
        <v>88</v>
      </c>
      <c r="C24" s="31">
        <v>27</v>
      </c>
      <c r="D24" s="31">
        <v>15</v>
      </c>
      <c r="E24" s="31">
        <v>12</v>
      </c>
      <c r="F24" s="32">
        <v>9</v>
      </c>
      <c r="G24" s="29">
        <v>63</v>
      </c>
      <c r="H24" s="31">
        <v>25</v>
      </c>
      <c r="I24" s="31">
        <v>18</v>
      </c>
      <c r="J24" s="31">
        <v>12</v>
      </c>
      <c r="K24" s="32">
        <v>10</v>
      </c>
      <c r="L24" s="29">
        <v>65</v>
      </c>
      <c r="N24" s="151"/>
      <c r="O24" s="152"/>
      <c r="P24" s="152"/>
    </row>
    <row r="25" spans="1:16" s="11" customFormat="1" ht="17" customHeight="1" x14ac:dyDescent="0.2">
      <c r="A25" s="25" t="s">
        <v>170</v>
      </c>
      <c r="B25" s="26" t="s">
        <v>32</v>
      </c>
      <c r="C25" s="31">
        <v>24</v>
      </c>
      <c r="D25" s="31">
        <v>25</v>
      </c>
      <c r="E25" s="31">
        <v>13</v>
      </c>
      <c r="F25" s="32">
        <v>12</v>
      </c>
      <c r="G25" s="29">
        <v>74</v>
      </c>
      <c r="H25" s="31">
        <v>34</v>
      </c>
      <c r="I25" s="31">
        <v>24</v>
      </c>
      <c r="J25" s="31">
        <v>12</v>
      </c>
      <c r="K25" s="32">
        <v>12</v>
      </c>
      <c r="L25" s="29">
        <v>82</v>
      </c>
      <c r="N25" s="151"/>
      <c r="O25" s="152"/>
      <c r="P25" s="152"/>
    </row>
    <row r="26" spans="1:16" s="11" customFormat="1" ht="17" customHeight="1" x14ac:dyDescent="0.2">
      <c r="A26" s="25" t="s">
        <v>171</v>
      </c>
      <c r="B26" s="26" t="s">
        <v>33</v>
      </c>
      <c r="C26" s="31">
        <v>32</v>
      </c>
      <c r="D26" s="31">
        <v>22</v>
      </c>
      <c r="E26" s="31">
        <v>14</v>
      </c>
      <c r="F26" s="32">
        <v>15</v>
      </c>
      <c r="G26" s="29">
        <v>83</v>
      </c>
      <c r="H26" s="31">
        <v>31</v>
      </c>
      <c r="I26" s="31">
        <v>24</v>
      </c>
      <c r="J26" s="31">
        <v>14</v>
      </c>
      <c r="K26" s="32">
        <v>14</v>
      </c>
      <c r="L26" s="29">
        <v>83</v>
      </c>
      <c r="N26" s="151"/>
      <c r="O26" s="152"/>
      <c r="P26" s="152"/>
    </row>
    <row r="27" spans="1:16" s="11" customFormat="1" ht="17" customHeight="1" x14ac:dyDescent="0.2">
      <c r="A27" s="25" t="s">
        <v>157</v>
      </c>
      <c r="B27" s="26" t="s">
        <v>26</v>
      </c>
      <c r="C27" s="31">
        <v>30</v>
      </c>
      <c r="D27" s="31">
        <v>18</v>
      </c>
      <c r="E27" s="31">
        <v>13</v>
      </c>
      <c r="F27" s="32">
        <v>13</v>
      </c>
      <c r="G27" s="29">
        <v>74</v>
      </c>
      <c r="H27" s="31">
        <v>36</v>
      </c>
      <c r="I27" s="31">
        <v>25</v>
      </c>
      <c r="J27" s="31">
        <v>14</v>
      </c>
      <c r="K27" s="32">
        <v>15</v>
      </c>
      <c r="L27" s="29">
        <v>90</v>
      </c>
      <c r="N27" s="151"/>
      <c r="O27" s="152"/>
      <c r="P27" s="152"/>
    </row>
    <row r="28" spans="1:16" s="11" customFormat="1" ht="17" customHeight="1" x14ac:dyDescent="0.2">
      <c r="A28" s="25" t="s">
        <v>185</v>
      </c>
      <c r="B28" s="26" t="s">
        <v>326</v>
      </c>
      <c r="C28" s="31">
        <v>20</v>
      </c>
      <c r="D28" s="31">
        <v>21</v>
      </c>
      <c r="E28" s="31">
        <v>14</v>
      </c>
      <c r="F28" s="32">
        <v>13</v>
      </c>
      <c r="G28" s="29">
        <v>68</v>
      </c>
      <c r="H28" s="31">
        <v>27</v>
      </c>
      <c r="I28" s="31">
        <v>25</v>
      </c>
      <c r="J28" s="31">
        <v>12</v>
      </c>
      <c r="K28" s="32">
        <v>12</v>
      </c>
      <c r="L28" s="29">
        <v>76</v>
      </c>
      <c r="N28" s="151"/>
      <c r="O28" s="152"/>
      <c r="P28" s="152"/>
    </row>
    <row r="29" spans="1:16" s="11" customFormat="1" ht="17" customHeight="1" x14ac:dyDescent="0.2">
      <c r="A29" s="25" t="s">
        <v>166</v>
      </c>
      <c r="B29" s="26" t="s">
        <v>29</v>
      </c>
      <c r="C29" s="31">
        <v>16</v>
      </c>
      <c r="D29" s="31">
        <v>13</v>
      </c>
      <c r="E29" s="31">
        <v>10</v>
      </c>
      <c r="F29" s="32">
        <v>8</v>
      </c>
      <c r="G29" s="29">
        <v>47</v>
      </c>
      <c r="H29" s="31">
        <v>0</v>
      </c>
      <c r="I29" s="31">
        <v>0</v>
      </c>
      <c r="J29" s="31">
        <v>0</v>
      </c>
      <c r="K29" s="32">
        <v>0</v>
      </c>
      <c r="L29" s="29">
        <v>0</v>
      </c>
      <c r="N29" s="151"/>
      <c r="O29" s="152"/>
      <c r="P29" s="152"/>
    </row>
    <row r="30" spans="1:16" s="11" customFormat="1" ht="17" customHeight="1" x14ac:dyDescent="0.2">
      <c r="A30" s="25" t="s">
        <v>168</v>
      </c>
      <c r="B30" s="26" t="s">
        <v>96</v>
      </c>
      <c r="C30" s="31">
        <v>0</v>
      </c>
      <c r="D30" s="31">
        <v>0</v>
      </c>
      <c r="E30" s="31">
        <v>0</v>
      </c>
      <c r="F30" s="32">
        <v>0</v>
      </c>
      <c r="G30" s="29">
        <v>0</v>
      </c>
      <c r="H30" s="31">
        <v>0</v>
      </c>
      <c r="I30" s="31">
        <v>0</v>
      </c>
      <c r="J30" s="31">
        <v>0</v>
      </c>
      <c r="K30" s="32">
        <v>0</v>
      </c>
      <c r="L30" s="29">
        <v>0</v>
      </c>
      <c r="N30" s="151"/>
      <c r="O30" s="152"/>
      <c r="P30" s="152"/>
    </row>
    <row r="31" spans="1:16" s="11" customFormat="1" ht="17" customHeight="1" x14ac:dyDescent="0.2">
      <c r="A31" s="25" t="s">
        <v>160</v>
      </c>
      <c r="B31" s="26" t="s">
        <v>119</v>
      </c>
      <c r="C31" s="31">
        <v>0</v>
      </c>
      <c r="D31" s="31">
        <v>0</v>
      </c>
      <c r="E31" s="31">
        <v>0</v>
      </c>
      <c r="F31" s="32">
        <v>0</v>
      </c>
      <c r="G31" s="29">
        <v>0</v>
      </c>
      <c r="H31" s="31">
        <v>0</v>
      </c>
      <c r="I31" s="31">
        <v>0</v>
      </c>
      <c r="J31" s="31">
        <v>0</v>
      </c>
      <c r="K31" s="32">
        <v>0</v>
      </c>
      <c r="L31" s="29">
        <v>0</v>
      </c>
      <c r="N31" s="151"/>
      <c r="O31" s="152"/>
      <c r="P31" s="152"/>
    </row>
    <row r="32" spans="1:16" s="11" customFormat="1" ht="17" customHeight="1" x14ac:dyDescent="0.2">
      <c r="A32" s="25" t="s">
        <v>182</v>
      </c>
      <c r="B32" s="26" t="s">
        <v>137</v>
      </c>
      <c r="C32" s="31">
        <v>14</v>
      </c>
      <c r="D32" s="31">
        <v>11</v>
      </c>
      <c r="E32" s="31">
        <v>7</v>
      </c>
      <c r="F32" s="32">
        <v>5</v>
      </c>
      <c r="G32" s="29">
        <v>37</v>
      </c>
      <c r="H32" s="31">
        <v>18</v>
      </c>
      <c r="I32" s="31">
        <v>15</v>
      </c>
      <c r="J32" s="31">
        <v>10</v>
      </c>
      <c r="K32" s="32">
        <v>7</v>
      </c>
      <c r="L32" s="29">
        <v>50</v>
      </c>
      <c r="N32" s="151"/>
      <c r="O32" s="152"/>
      <c r="P32" s="152"/>
    </row>
    <row r="33" spans="1:16" s="11" customFormat="1" ht="17" customHeight="1" x14ac:dyDescent="0.2">
      <c r="A33" s="25" t="s">
        <v>176</v>
      </c>
      <c r="B33" s="26" t="s">
        <v>139</v>
      </c>
      <c r="C33" s="31">
        <v>31</v>
      </c>
      <c r="D33" s="31">
        <v>23</v>
      </c>
      <c r="E33" s="31">
        <v>12</v>
      </c>
      <c r="F33" s="32">
        <v>13</v>
      </c>
      <c r="G33" s="29">
        <v>79</v>
      </c>
      <c r="H33" s="31">
        <v>27</v>
      </c>
      <c r="I33" s="34">
        <v>23</v>
      </c>
      <c r="J33" s="31">
        <v>11</v>
      </c>
      <c r="K33" s="32">
        <v>11</v>
      </c>
      <c r="L33" s="29">
        <v>72</v>
      </c>
      <c r="N33" s="151"/>
      <c r="O33" s="152"/>
      <c r="P33" s="152"/>
    </row>
    <row r="34" spans="1:16" s="11" customFormat="1" ht="17" customHeight="1" x14ac:dyDescent="0.2">
      <c r="A34" s="25" t="s">
        <v>233</v>
      </c>
      <c r="B34" s="26" t="s">
        <v>81</v>
      </c>
      <c r="C34" s="31">
        <v>0</v>
      </c>
      <c r="D34" s="31">
        <v>0</v>
      </c>
      <c r="E34" s="31">
        <v>0</v>
      </c>
      <c r="F34" s="32">
        <v>0</v>
      </c>
      <c r="G34" s="29">
        <v>0</v>
      </c>
      <c r="H34" s="31">
        <v>21</v>
      </c>
      <c r="I34" s="34">
        <v>20</v>
      </c>
      <c r="J34" s="31">
        <v>12</v>
      </c>
      <c r="K34" s="32">
        <v>12</v>
      </c>
      <c r="L34" s="29">
        <v>65</v>
      </c>
      <c r="N34" s="151"/>
      <c r="O34" s="152"/>
      <c r="P34" s="152"/>
    </row>
    <row r="35" spans="1:16" s="11" customFormat="1" ht="17" customHeight="1" x14ac:dyDescent="0.2">
      <c r="A35" s="25" t="s">
        <v>147</v>
      </c>
      <c r="B35" s="26" t="s">
        <v>79</v>
      </c>
      <c r="C35" s="31">
        <v>18</v>
      </c>
      <c r="D35" s="31">
        <v>19</v>
      </c>
      <c r="E35" s="31">
        <v>12</v>
      </c>
      <c r="F35" s="32">
        <v>12</v>
      </c>
      <c r="G35" s="29">
        <v>61</v>
      </c>
      <c r="H35" s="31">
        <v>23</v>
      </c>
      <c r="I35" s="34">
        <v>25</v>
      </c>
      <c r="J35" s="31">
        <v>12</v>
      </c>
      <c r="K35" s="32">
        <v>12</v>
      </c>
      <c r="L35" s="29">
        <v>72</v>
      </c>
      <c r="N35" s="151"/>
      <c r="O35" s="152"/>
      <c r="P35" s="152"/>
    </row>
    <row r="36" spans="1:16" s="11" customFormat="1" ht="17" customHeight="1" x14ac:dyDescent="0.2">
      <c r="A36" s="25" t="s">
        <v>188</v>
      </c>
      <c r="B36" s="26" t="s">
        <v>130</v>
      </c>
      <c r="C36" s="31">
        <v>22</v>
      </c>
      <c r="D36" s="31">
        <v>17</v>
      </c>
      <c r="E36" s="31">
        <v>10</v>
      </c>
      <c r="F36" s="32">
        <v>12</v>
      </c>
      <c r="G36" s="29">
        <v>61</v>
      </c>
      <c r="H36" s="31">
        <v>25</v>
      </c>
      <c r="I36" s="34">
        <v>19</v>
      </c>
      <c r="J36" s="31">
        <v>11</v>
      </c>
      <c r="K36" s="32">
        <v>9</v>
      </c>
      <c r="L36" s="29">
        <v>64</v>
      </c>
      <c r="N36" s="151"/>
      <c r="O36" s="152"/>
      <c r="P36" s="152"/>
    </row>
    <row r="37" spans="1:16" s="11" customFormat="1" ht="17" customHeight="1" x14ac:dyDescent="0.2">
      <c r="A37" s="25" t="s">
        <v>234</v>
      </c>
      <c r="B37" s="26" t="s">
        <v>86</v>
      </c>
      <c r="C37" s="31">
        <v>24</v>
      </c>
      <c r="D37" s="31">
        <v>21</v>
      </c>
      <c r="E37" s="31">
        <v>13</v>
      </c>
      <c r="F37" s="32">
        <v>12</v>
      </c>
      <c r="G37" s="29">
        <v>70</v>
      </c>
      <c r="H37" s="31">
        <v>21</v>
      </c>
      <c r="I37" s="34">
        <v>19</v>
      </c>
      <c r="J37" s="31">
        <v>11</v>
      </c>
      <c r="K37" s="32">
        <v>11</v>
      </c>
      <c r="L37" s="29">
        <v>62</v>
      </c>
      <c r="N37" s="151"/>
      <c r="O37" s="152"/>
      <c r="P37" s="152"/>
    </row>
    <row r="38" spans="1:16" s="11" customFormat="1" ht="17" customHeight="1" x14ac:dyDescent="0.2">
      <c r="A38" s="25" t="s">
        <v>190</v>
      </c>
      <c r="B38" s="26" t="s">
        <v>129</v>
      </c>
      <c r="C38" s="31">
        <v>0</v>
      </c>
      <c r="D38" s="31">
        <v>0</v>
      </c>
      <c r="E38" s="31">
        <v>0</v>
      </c>
      <c r="F38" s="32">
        <v>0</v>
      </c>
      <c r="G38" s="29">
        <v>0</v>
      </c>
      <c r="H38" s="31">
        <v>19</v>
      </c>
      <c r="I38" s="34">
        <v>19</v>
      </c>
      <c r="J38" s="31">
        <v>9</v>
      </c>
      <c r="K38" s="32">
        <v>10</v>
      </c>
      <c r="L38" s="29">
        <v>57</v>
      </c>
      <c r="N38" s="151"/>
      <c r="O38" s="152"/>
      <c r="P38" s="152"/>
    </row>
    <row r="39" spans="1:16" s="11" customFormat="1" ht="17" customHeight="1" x14ac:dyDescent="0.2">
      <c r="A39" s="25" t="s">
        <v>265</v>
      </c>
      <c r="B39" s="26" t="s">
        <v>253</v>
      </c>
      <c r="C39" s="31">
        <v>0</v>
      </c>
      <c r="D39" s="31">
        <v>0</v>
      </c>
      <c r="E39" s="31">
        <v>0</v>
      </c>
      <c r="F39" s="32">
        <v>0</v>
      </c>
      <c r="G39" s="29">
        <v>0</v>
      </c>
      <c r="H39" s="31">
        <v>0</v>
      </c>
      <c r="I39" s="34">
        <v>0</v>
      </c>
      <c r="J39" s="31">
        <v>0</v>
      </c>
      <c r="K39" s="32">
        <v>0</v>
      </c>
      <c r="L39" s="29">
        <v>0</v>
      </c>
      <c r="N39" s="151"/>
      <c r="O39" s="152"/>
      <c r="P39" s="152"/>
    </row>
    <row r="40" spans="1:16" s="11" customFormat="1" ht="17" customHeight="1" x14ac:dyDescent="0.2">
      <c r="A40" s="25" t="s">
        <v>266</v>
      </c>
      <c r="B40" s="26" t="s">
        <v>192</v>
      </c>
      <c r="C40" s="31">
        <v>0</v>
      </c>
      <c r="D40" s="31">
        <v>0</v>
      </c>
      <c r="E40" s="31">
        <v>0</v>
      </c>
      <c r="F40" s="32">
        <v>0</v>
      </c>
      <c r="G40" s="29">
        <v>0</v>
      </c>
      <c r="H40" s="31">
        <v>25</v>
      </c>
      <c r="I40" s="34">
        <v>12</v>
      </c>
      <c r="J40" s="31">
        <v>8</v>
      </c>
      <c r="K40" s="32">
        <v>9</v>
      </c>
      <c r="L40" s="29">
        <v>54</v>
      </c>
      <c r="N40" s="151"/>
      <c r="O40" s="152"/>
      <c r="P40" s="152"/>
    </row>
    <row r="41" spans="1:16" s="11" customFormat="1" ht="17" customHeight="1" x14ac:dyDescent="0.2">
      <c r="A41" s="25" t="s">
        <v>154</v>
      </c>
      <c r="B41" s="26" t="s">
        <v>118</v>
      </c>
      <c r="C41" s="31">
        <v>0</v>
      </c>
      <c r="D41" s="31">
        <v>0</v>
      </c>
      <c r="E41" s="31">
        <v>0</v>
      </c>
      <c r="F41" s="32">
        <v>0</v>
      </c>
      <c r="G41" s="29">
        <v>0</v>
      </c>
      <c r="H41" s="31">
        <v>33</v>
      </c>
      <c r="I41" s="34">
        <v>26</v>
      </c>
      <c r="J41" s="31">
        <v>14</v>
      </c>
      <c r="K41" s="32">
        <v>14</v>
      </c>
      <c r="L41" s="29">
        <v>87</v>
      </c>
      <c r="N41" s="151"/>
      <c r="O41" s="152"/>
      <c r="P41" s="152"/>
    </row>
    <row r="42" spans="1:16" s="11" customFormat="1" ht="17" customHeight="1" x14ac:dyDescent="0.2">
      <c r="A42" s="25" t="s">
        <v>153</v>
      </c>
      <c r="B42" s="26" t="s">
        <v>127</v>
      </c>
      <c r="C42" s="31">
        <v>30</v>
      </c>
      <c r="D42" s="31">
        <v>26</v>
      </c>
      <c r="E42" s="31">
        <v>10</v>
      </c>
      <c r="F42" s="32">
        <v>13</v>
      </c>
      <c r="G42" s="29">
        <v>79</v>
      </c>
      <c r="H42" s="31">
        <v>34</v>
      </c>
      <c r="I42" s="34">
        <v>28</v>
      </c>
      <c r="J42" s="31">
        <v>13</v>
      </c>
      <c r="K42" s="32">
        <v>13</v>
      </c>
      <c r="L42" s="29">
        <v>88</v>
      </c>
      <c r="N42" s="151"/>
      <c r="O42" s="152"/>
      <c r="P42" s="152"/>
    </row>
    <row r="43" spans="1:16" s="11" customFormat="1" ht="17" customHeight="1" x14ac:dyDescent="0.2">
      <c r="A43" s="25" t="s">
        <v>169</v>
      </c>
      <c r="B43" s="26" t="s">
        <v>97</v>
      </c>
      <c r="C43" s="31">
        <v>23</v>
      </c>
      <c r="D43" s="31">
        <v>20</v>
      </c>
      <c r="E43" s="31">
        <v>11</v>
      </c>
      <c r="F43" s="32">
        <v>12</v>
      </c>
      <c r="G43" s="29">
        <v>66</v>
      </c>
      <c r="H43" s="31">
        <v>29</v>
      </c>
      <c r="I43" s="34">
        <v>26</v>
      </c>
      <c r="J43" s="31">
        <v>13</v>
      </c>
      <c r="K43" s="32">
        <v>12</v>
      </c>
      <c r="L43" s="29">
        <v>80</v>
      </c>
      <c r="N43" s="151"/>
      <c r="O43" s="152"/>
      <c r="P43" s="152"/>
    </row>
    <row r="44" spans="1:16" s="11" customFormat="1" ht="17" customHeight="1" x14ac:dyDescent="0.2">
      <c r="A44" s="25" t="s">
        <v>155</v>
      </c>
      <c r="B44" s="26" t="s">
        <v>24</v>
      </c>
      <c r="C44" s="31">
        <v>0</v>
      </c>
      <c r="D44" s="31">
        <v>0</v>
      </c>
      <c r="E44" s="31">
        <v>0</v>
      </c>
      <c r="F44" s="32">
        <v>0</v>
      </c>
      <c r="G44" s="29">
        <v>0</v>
      </c>
      <c r="H44" s="31">
        <v>26</v>
      </c>
      <c r="I44" s="34">
        <v>25</v>
      </c>
      <c r="J44" s="31">
        <v>12</v>
      </c>
      <c r="K44" s="32">
        <v>12</v>
      </c>
      <c r="L44" s="29">
        <v>75</v>
      </c>
      <c r="N44" s="151"/>
      <c r="O44" s="152"/>
      <c r="P44" s="152"/>
    </row>
    <row r="45" spans="1:16" s="11" customFormat="1" ht="17" customHeight="1" x14ac:dyDescent="0.2">
      <c r="A45" s="25" t="s">
        <v>136</v>
      </c>
      <c r="B45" s="26" t="s">
        <v>135</v>
      </c>
      <c r="C45" s="31">
        <v>12</v>
      </c>
      <c r="D45" s="31">
        <v>10</v>
      </c>
      <c r="E45" s="31">
        <v>7</v>
      </c>
      <c r="F45" s="32">
        <v>6</v>
      </c>
      <c r="G45" s="29">
        <v>35</v>
      </c>
      <c r="H45" s="31">
        <v>0</v>
      </c>
      <c r="I45" s="34">
        <v>0</v>
      </c>
      <c r="J45" s="31">
        <v>0</v>
      </c>
      <c r="K45" s="32">
        <v>0</v>
      </c>
      <c r="L45" s="29">
        <v>0</v>
      </c>
      <c r="N45" s="151"/>
      <c r="O45" s="152"/>
      <c r="P45" s="152"/>
    </row>
    <row r="46" spans="1:16" s="11" customFormat="1" ht="17" customHeight="1" x14ac:dyDescent="0.2">
      <c r="A46" s="25" t="s">
        <v>140</v>
      </c>
      <c r="B46" s="26" t="s">
        <v>95</v>
      </c>
      <c r="C46" s="31">
        <v>29</v>
      </c>
      <c r="D46" s="31">
        <v>19</v>
      </c>
      <c r="E46" s="31">
        <v>12</v>
      </c>
      <c r="F46" s="32">
        <v>13</v>
      </c>
      <c r="G46" s="29">
        <v>73</v>
      </c>
      <c r="H46" s="31">
        <v>25</v>
      </c>
      <c r="I46" s="34">
        <v>23</v>
      </c>
      <c r="J46" s="31">
        <v>11</v>
      </c>
      <c r="K46" s="32">
        <v>10</v>
      </c>
      <c r="L46" s="29">
        <v>69</v>
      </c>
      <c r="N46" s="151"/>
      <c r="O46" s="152"/>
      <c r="P46" s="152"/>
    </row>
    <row r="47" spans="1:16" s="11" customFormat="1" ht="17" customHeight="1" x14ac:dyDescent="0.2">
      <c r="A47" s="25" t="s">
        <v>211</v>
      </c>
      <c r="B47" s="26" t="s">
        <v>278</v>
      </c>
      <c r="C47" s="31">
        <v>28</v>
      </c>
      <c r="D47" s="31">
        <v>25</v>
      </c>
      <c r="E47" s="31">
        <v>13</v>
      </c>
      <c r="F47" s="32">
        <v>13</v>
      </c>
      <c r="G47" s="29">
        <v>79</v>
      </c>
      <c r="H47" s="31">
        <v>29</v>
      </c>
      <c r="I47" s="34">
        <v>21</v>
      </c>
      <c r="J47" s="31">
        <v>11</v>
      </c>
      <c r="K47" s="32">
        <v>11</v>
      </c>
      <c r="L47" s="29">
        <v>72</v>
      </c>
      <c r="N47" s="151"/>
      <c r="O47" s="152"/>
      <c r="P47" s="152"/>
    </row>
    <row r="48" spans="1:16" s="11" customFormat="1" ht="17" customHeight="1" x14ac:dyDescent="0.2">
      <c r="A48" s="25" t="s">
        <v>327</v>
      </c>
      <c r="B48" s="26" t="s">
        <v>320</v>
      </c>
      <c r="C48" s="31">
        <v>0</v>
      </c>
      <c r="D48" s="31">
        <v>0</v>
      </c>
      <c r="E48" s="31">
        <v>0</v>
      </c>
      <c r="F48" s="32">
        <v>0</v>
      </c>
      <c r="G48" s="29">
        <v>0</v>
      </c>
      <c r="H48" s="31">
        <v>0</v>
      </c>
      <c r="I48" s="34">
        <v>0</v>
      </c>
      <c r="J48" s="31">
        <v>0</v>
      </c>
      <c r="K48" s="32">
        <v>0</v>
      </c>
      <c r="L48" s="29">
        <v>0</v>
      </c>
      <c r="N48" s="151"/>
      <c r="O48" s="152"/>
      <c r="P48" s="152"/>
    </row>
    <row r="49" spans="1:16" s="11" customFormat="1" ht="17" customHeight="1" x14ac:dyDescent="0.2">
      <c r="A49" s="25" t="s">
        <v>328</v>
      </c>
      <c r="B49" s="26" t="s">
        <v>288</v>
      </c>
      <c r="C49" s="31">
        <v>0</v>
      </c>
      <c r="D49" s="31">
        <v>0</v>
      </c>
      <c r="E49" s="31">
        <v>0</v>
      </c>
      <c r="F49" s="32">
        <v>0</v>
      </c>
      <c r="G49" s="29">
        <v>0</v>
      </c>
      <c r="H49" s="31">
        <v>21</v>
      </c>
      <c r="I49" s="34">
        <v>16</v>
      </c>
      <c r="J49" s="31">
        <v>10</v>
      </c>
      <c r="K49" s="32">
        <v>10</v>
      </c>
      <c r="L49" s="29">
        <v>57</v>
      </c>
      <c r="N49" s="151"/>
      <c r="O49" s="152"/>
      <c r="P49" s="152"/>
    </row>
    <row r="50" spans="1:16" s="11" customFormat="1" ht="17" customHeight="1" x14ac:dyDescent="0.2">
      <c r="A50" s="25" t="s">
        <v>149</v>
      </c>
      <c r="B50" s="26" t="s">
        <v>80</v>
      </c>
      <c r="C50" s="31">
        <v>27</v>
      </c>
      <c r="D50" s="31">
        <v>24</v>
      </c>
      <c r="E50" s="31">
        <v>12</v>
      </c>
      <c r="F50" s="32">
        <v>11</v>
      </c>
      <c r="G50" s="29">
        <v>74</v>
      </c>
      <c r="H50" s="31">
        <v>0</v>
      </c>
      <c r="I50" s="34">
        <v>0</v>
      </c>
      <c r="J50" s="31">
        <v>0</v>
      </c>
      <c r="K50" s="32">
        <v>0</v>
      </c>
      <c r="L50" s="29">
        <v>0</v>
      </c>
      <c r="N50" s="151"/>
      <c r="O50" s="152"/>
      <c r="P50" s="152"/>
    </row>
    <row r="51" spans="1:16" s="11" customFormat="1" ht="17" customHeight="1" x14ac:dyDescent="0.2">
      <c r="A51" s="25" t="s">
        <v>181</v>
      </c>
      <c r="B51" s="26" t="s">
        <v>37</v>
      </c>
      <c r="C51" s="31">
        <v>22</v>
      </c>
      <c r="D51" s="31">
        <v>19</v>
      </c>
      <c r="E51" s="31">
        <v>11</v>
      </c>
      <c r="F51" s="32">
        <v>12</v>
      </c>
      <c r="G51" s="29">
        <v>64</v>
      </c>
      <c r="H51" s="31">
        <v>25</v>
      </c>
      <c r="I51" s="34">
        <v>20</v>
      </c>
      <c r="J51" s="31">
        <v>11</v>
      </c>
      <c r="K51" s="32">
        <v>10</v>
      </c>
      <c r="L51" s="29">
        <v>66</v>
      </c>
      <c r="N51" s="151"/>
      <c r="O51" s="152"/>
      <c r="P51" s="152"/>
    </row>
    <row r="52" spans="1:16" s="11" customFormat="1" ht="17" customHeight="1" x14ac:dyDescent="0.2">
      <c r="A52" s="25" t="s">
        <v>329</v>
      </c>
      <c r="B52" s="26" t="s">
        <v>286</v>
      </c>
      <c r="C52" s="31">
        <v>24</v>
      </c>
      <c r="D52" s="31">
        <v>21</v>
      </c>
      <c r="E52" s="31">
        <v>10</v>
      </c>
      <c r="F52" s="32">
        <v>11</v>
      </c>
      <c r="G52" s="29">
        <v>66</v>
      </c>
      <c r="H52" s="31">
        <v>0</v>
      </c>
      <c r="I52" s="34">
        <v>0</v>
      </c>
      <c r="J52" s="31">
        <v>0</v>
      </c>
      <c r="K52" s="32">
        <v>0</v>
      </c>
      <c r="L52" s="29">
        <v>0</v>
      </c>
      <c r="N52" s="151"/>
      <c r="O52" s="152"/>
      <c r="P52" s="152"/>
    </row>
    <row r="53" spans="1:16" s="11" customFormat="1" ht="17" customHeight="1" x14ac:dyDescent="0.2">
      <c r="A53" s="25" t="s">
        <v>330</v>
      </c>
      <c r="B53" s="26" t="s">
        <v>321</v>
      </c>
      <c r="C53" s="31">
        <v>31</v>
      </c>
      <c r="D53" s="31">
        <v>24</v>
      </c>
      <c r="E53" s="31">
        <v>12</v>
      </c>
      <c r="F53" s="32">
        <v>12</v>
      </c>
      <c r="G53" s="29">
        <v>79</v>
      </c>
      <c r="H53" s="31">
        <v>32</v>
      </c>
      <c r="I53" s="34">
        <v>24</v>
      </c>
      <c r="J53" s="31">
        <v>12</v>
      </c>
      <c r="K53" s="32">
        <v>13</v>
      </c>
      <c r="L53" s="29">
        <v>81</v>
      </c>
      <c r="N53" s="151"/>
      <c r="O53" s="152"/>
      <c r="P53" s="152"/>
    </row>
    <row r="54" spans="1:16" s="11" customFormat="1" ht="17" customHeight="1" x14ac:dyDescent="0.2">
      <c r="A54" s="25" t="s">
        <v>331</v>
      </c>
      <c r="B54" s="26" t="s">
        <v>317</v>
      </c>
      <c r="C54" s="31">
        <v>0</v>
      </c>
      <c r="D54" s="31">
        <v>0</v>
      </c>
      <c r="E54" s="31">
        <v>0</v>
      </c>
      <c r="F54" s="32">
        <v>0</v>
      </c>
      <c r="G54" s="29">
        <v>0</v>
      </c>
      <c r="H54" s="31">
        <v>0</v>
      </c>
      <c r="I54" s="34">
        <v>0</v>
      </c>
      <c r="J54" s="31">
        <v>0</v>
      </c>
      <c r="K54" s="32">
        <v>0</v>
      </c>
      <c r="L54" s="29">
        <v>0</v>
      </c>
      <c r="N54" s="151"/>
      <c r="O54" s="152"/>
      <c r="P54" s="152"/>
    </row>
    <row r="55" spans="1:16" s="11" customFormat="1" ht="17" customHeight="1" x14ac:dyDescent="0.2">
      <c r="A55" s="25" t="s">
        <v>332</v>
      </c>
      <c r="B55" s="26" t="s">
        <v>91</v>
      </c>
      <c r="C55" s="31">
        <v>29</v>
      </c>
      <c r="D55" s="31">
        <v>25</v>
      </c>
      <c r="E55" s="31">
        <v>12</v>
      </c>
      <c r="F55" s="32">
        <v>13</v>
      </c>
      <c r="G55" s="29">
        <v>79</v>
      </c>
      <c r="H55" s="31">
        <v>0</v>
      </c>
      <c r="I55" s="34">
        <v>0</v>
      </c>
      <c r="J55" s="31">
        <v>0</v>
      </c>
      <c r="K55" s="32">
        <v>0</v>
      </c>
      <c r="L55" s="29">
        <v>0</v>
      </c>
      <c r="N55" s="151"/>
      <c r="O55" s="152"/>
      <c r="P55" s="152"/>
    </row>
    <row r="56" spans="1:16" s="11" customFormat="1" ht="17" customHeight="1" x14ac:dyDescent="0.2">
      <c r="A56" s="25" t="s">
        <v>334</v>
      </c>
      <c r="B56" s="26" t="s">
        <v>323</v>
      </c>
      <c r="C56" s="31">
        <v>0</v>
      </c>
      <c r="D56" s="31">
        <v>0</v>
      </c>
      <c r="E56" s="31">
        <v>0</v>
      </c>
      <c r="F56" s="32">
        <v>0</v>
      </c>
      <c r="G56" s="29">
        <v>0</v>
      </c>
      <c r="H56" s="31">
        <v>14</v>
      </c>
      <c r="I56" s="34">
        <v>15</v>
      </c>
      <c r="J56" s="31">
        <v>11</v>
      </c>
      <c r="K56" s="32">
        <v>9</v>
      </c>
      <c r="L56" s="29">
        <v>49</v>
      </c>
      <c r="N56" s="151"/>
      <c r="O56" s="152"/>
      <c r="P56" s="152"/>
    </row>
    <row r="57" spans="1:16" s="11" customFormat="1" ht="17" customHeight="1" x14ac:dyDescent="0.2">
      <c r="A57" s="25" t="s">
        <v>158</v>
      </c>
      <c r="B57" s="26" t="s">
        <v>83</v>
      </c>
      <c r="C57" s="31">
        <v>24</v>
      </c>
      <c r="D57" s="31">
        <v>23</v>
      </c>
      <c r="E57" s="31">
        <v>12</v>
      </c>
      <c r="F57" s="32">
        <v>11</v>
      </c>
      <c r="G57" s="29">
        <v>70</v>
      </c>
      <c r="H57" s="31">
        <v>30</v>
      </c>
      <c r="I57" s="34">
        <v>23</v>
      </c>
      <c r="J57" s="31">
        <v>11</v>
      </c>
      <c r="K57" s="32">
        <v>13</v>
      </c>
      <c r="L57" s="29">
        <v>77</v>
      </c>
      <c r="N57" s="151"/>
      <c r="O57" s="152"/>
      <c r="P57" s="152"/>
    </row>
    <row r="58" spans="1:16" s="11" customFormat="1" ht="17" customHeight="1" x14ac:dyDescent="0.2">
      <c r="A58" s="25" t="s">
        <v>150</v>
      </c>
      <c r="B58" s="26" t="s">
        <v>41</v>
      </c>
      <c r="C58" s="31">
        <v>29</v>
      </c>
      <c r="D58" s="31">
        <v>21</v>
      </c>
      <c r="E58" s="31">
        <v>13</v>
      </c>
      <c r="F58" s="32">
        <v>13</v>
      </c>
      <c r="G58" s="29">
        <v>76</v>
      </c>
      <c r="H58" s="31">
        <v>30</v>
      </c>
      <c r="I58" s="34">
        <v>22</v>
      </c>
      <c r="J58" s="31">
        <v>11</v>
      </c>
      <c r="K58" s="32">
        <v>11</v>
      </c>
      <c r="L58" s="29">
        <v>74</v>
      </c>
      <c r="N58" s="151"/>
      <c r="O58" s="152"/>
      <c r="P58" s="152"/>
    </row>
    <row r="59" spans="1:16" s="11" customFormat="1" ht="17" customHeight="1" x14ac:dyDescent="0.2">
      <c r="A59" s="25" t="s">
        <v>272</v>
      </c>
      <c r="B59" s="26" t="s">
        <v>94</v>
      </c>
      <c r="C59" s="31">
        <v>0</v>
      </c>
      <c r="D59" s="31">
        <v>0</v>
      </c>
      <c r="E59" s="31">
        <v>0</v>
      </c>
      <c r="F59" s="32">
        <v>0</v>
      </c>
      <c r="G59" s="29">
        <v>0</v>
      </c>
      <c r="H59" s="31">
        <v>0</v>
      </c>
      <c r="I59" s="34">
        <v>0</v>
      </c>
      <c r="J59" s="31">
        <v>0</v>
      </c>
      <c r="K59" s="32">
        <v>0</v>
      </c>
      <c r="L59" s="29">
        <v>0</v>
      </c>
      <c r="N59" s="151"/>
      <c r="O59" s="152"/>
      <c r="P59" s="152"/>
    </row>
    <row r="60" spans="1:16" s="11" customFormat="1" ht="17" customHeight="1" x14ac:dyDescent="0.2">
      <c r="A60" s="25" t="s">
        <v>270</v>
      </c>
      <c r="B60" s="26" t="s">
        <v>100</v>
      </c>
      <c r="C60" s="31">
        <v>17</v>
      </c>
      <c r="D60" s="31">
        <v>17</v>
      </c>
      <c r="E60" s="31">
        <v>10</v>
      </c>
      <c r="F60" s="32">
        <v>9</v>
      </c>
      <c r="G60" s="29">
        <v>53</v>
      </c>
      <c r="H60" s="31">
        <v>0</v>
      </c>
      <c r="I60" s="34">
        <v>0</v>
      </c>
      <c r="J60" s="31">
        <v>0</v>
      </c>
      <c r="K60" s="32">
        <v>0</v>
      </c>
      <c r="L60" s="29">
        <v>0</v>
      </c>
      <c r="N60" s="151"/>
      <c r="O60" s="152"/>
      <c r="P60" s="152"/>
    </row>
    <row r="61" spans="1:16" s="11" customFormat="1" ht="17" customHeight="1" x14ac:dyDescent="0.2">
      <c r="A61" s="25" t="s">
        <v>333</v>
      </c>
      <c r="B61" s="26" t="s">
        <v>102</v>
      </c>
      <c r="C61" s="31">
        <v>0</v>
      </c>
      <c r="D61" s="31">
        <v>0</v>
      </c>
      <c r="E61" s="31">
        <v>0</v>
      </c>
      <c r="F61" s="32">
        <v>0</v>
      </c>
      <c r="G61" s="29">
        <v>0</v>
      </c>
      <c r="H61" s="31">
        <v>22</v>
      </c>
      <c r="I61" s="34">
        <v>20</v>
      </c>
      <c r="J61" s="31">
        <v>13</v>
      </c>
      <c r="K61" s="32">
        <v>12</v>
      </c>
      <c r="L61" s="29">
        <v>67</v>
      </c>
      <c r="N61" s="151"/>
      <c r="O61" s="152"/>
      <c r="P61" s="152"/>
    </row>
    <row r="62" spans="1:16" s="11" customFormat="1" ht="17" customHeight="1" x14ac:dyDescent="0.2">
      <c r="A62" s="25" t="s">
        <v>138</v>
      </c>
      <c r="B62" s="26" t="s">
        <v>30</v>
      </c>
      <c r="C62" s="31">
        <v>0</v>
      </c>
      <c r="D62" s="31">
        <v>0</v>
      </c>
      <c r="E62" s="31">
        <v>0</v>
      </c>
      <c r="F62" s="32">
        <v>0</v>
      </c>
      <c r="G62" s="29">
        <v>0</v>
      </c>
      <c r="H62" s="31">
        <v>0</v>
      </c>
      <c r="I62" s="34">
        <v>0</v>
      </c>
      <c r="J62" s="31">
        <v>0</v>
      </c>
      <c r="K62" s="32">
        <v>0</v>
      </c>
      <c r="L62" s="29">
        <v>0</v>
      </c>
      <c r="N62"/>
    </row>
    <row r="63" spans="1:16" s="11" customFormat="1" ht="17" customHeight="1" x14ac:dyDescent="0.2">
      <c r="A63" s="25" t="s">
        <v>142</v>
      </c>
      <c r="B63" s="26" t="s">
        <v>107</v>
      </c>
      <c r="C63" s="31">
        <v>0</v>
      </c>
      <c r="D63" s="31">
        <v>0</v>
      </c>
      <c r="E63" s="31">
        <v>0</v>
      </c>
      <c r="F63" s="32">
        <v>0</v>
      </c>
      <c r="G63" s="29">
        <v>0</v>
      </c>
      <c r="H63" s="31">
        <v>28</v>
      </c>
      <c r="I63" s="34">
        <v>19</v>
      </c>
      <c r="J63" s="31">
        <v>12</v>
      </c>
      <c r="K63" s="32">
        <v>12</v>
      </c>
      <c r="L63" s="29">
        <v>71</v>
      </c>
      <c r="N63"/>
    </row>
    <row r="64" spans="1:16" x14ac:dyDescent="0.2">
      <c r="B64" s="2"/>
      <c r="C64" s="3"/>
      <c r="D64" s="2"/>
    </row>
    <row r="65" spans="2:5" x14ac:dyDescent="0.2">
      <c r="B65" s="2"/>
      <c r="C65" s="3"/>
    </row>
    <row r="78" spans="2:5" x14ac:dyDescent="0.2">
      <c r="B78" s="19"/>
      <c r="E78" s="13"/>
    </row>
  </sheetData>
  <mergeCells count="6">
    <mergeCell ref="A3:A5"/>
    <mergeCell ref="C3:F3"/>
    <mergeCell ref="H3:K3"/>
    <mergeCell ref="E4:F4"/>
    <mergeCell ref="J4:K4"/>
    <mergeCell ref="B3:B5"/>
  </mergeCells>
  <pageMargins left="0.25" right="0.25" top="0.75" bottom="0.75" header="0.3" footer="0.3"/>
  <pageSetup paperSize="9" orientation="landscape" horizontalDpi="0" verticalDpi="0"/>
  <headerFooter>
    <oddFooter>&amp;C_x000D_&amp;1#&amp;"Calibri"&amp;10&amp;K000000 Confidentiality level: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A1:G88"/>
  <sheetViews>
    <sheetView topLeftCell="A42" zoomScale="120" zoomScaleNormal="120" workbookViewId="0">
      <selection activeCell="C84" sqref="C84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4.1640625" style="1" customWidth="1"/>
    <col min="5" max="5" width="9.5" style="3" customWidth="1"/>
    <col min="6" max="6" width="9.5" style="1" customWidth="1"/>
    <col min="7" max="7" width="12" style="1" customWidth="1"/>
    <col min="8" max="8" width="8.83203125" style="1" customWidth="1"/>
    <col min="9" max="16384" width="8.83203125" style="1"/>
  </cols>
  <sheetData>
    <row r="1" spans="2:7" ht="6" customHeight="1" x14ac:dyDescent="0.2"/>
    <row r="2" spans="2:7" ht="17" customHeight="1" x14ac:dyDescent="0.2">
      <c r="C2" s="80"/>
      <c r="D2" s="201" t="s">
        <v>312</v>
      </c>
      <c r="E2" s="201"/>
      <c r="F2" s="201"/>
      <c r="G2" s="201"/>
    </row>
    <row r="3" spans="2:7" ht="13" customHeight="1" x14ac:dyDescent="0.2">
      <c r="D3" s="202" t="s">
        <v>59</v>
      </c>
      <c r="E3" s="202"/>
      <c r="F3" s="202"/>
      <c r="G3" s="202"/>
    </row>
    <row r="4" spans="2:7" ht="13" customHeight="1" x14ac:dyDescent="0.2">
      <c r="D4" s="203" t="s">
        <v>316</v>
      </c>
      <c r="E4" s="203"/>
      <c r="F4" s="203"/>
      <c r="G4" s="203"/>
    </row>
    <row r="5" spans="2:7" ht="6" customHeight="1" x14ac:dyDescent="0.2">
      <c r="D5" s="200"/>
      <c r="E5" s="200"/>
      <c r="F5" s="200"/>
      <c r="G5" s="200"/>
    </row>
    <row r="6" spans="2:7" ht="16" x14ac:dyDescent="0.2">
      <c r="D6" s="217" t="s">
        <v>69</v>
      </c>
      <c r="E6" s="218"/>
      <c r="F6" s="218"/>
      <c r="G6" s="218"/>
    </row>
    <row r="7" spans="2:7" ht="17" customHeight="1" x14ac:dyDescent="0.2">
      <c r="D7" s="216" t="s">
        <v>62</v>
      </c>
      <c r="E7" s="216"/>
      <c r="F7" s="216"/>
      <c r="G7" s="216"/>
    </row>
    <row r="8" spans="2:7" ht="8" customHeight="1" x14ac:dyDescent="0.2">
      <c r="D8" s="5"/>
      <c r="E8" s="5"/>
    </row>
    <row r="9" spans="2:7" s="4" customFormat="1" ht="31" customHeight="1" x14ac:dyDescent="0.2">
      <c r="B9" s="35" t="s">
        <v>0</v>
      </c>
      <c r="C9" s="35" t="s">
        <v>70</v>
      </c>
      <c r="D9" s="35" t="s">
        <v>71</v>
      </c>
      <c r="E9" s="35" t="s">
        <v>72</v>
      </c>
      <c r="F9" s="35" t="s">
        <v>73</v>
      </c>
      <c r="G9" s="35" t="s">
        <v>20</v>
      </c>
    </row>
    <row r="10" spans="2:7" x14ac:dyDescent="0.2">
      <c r="B10" s="24">
        <v>1</v>
      </c>
      <c r="C10" s="24" t="s">
        <v>148</v>
      </c>
      <c r="D10" s="40" t="s">
        <v>40</v>
      </c>
      <c r="E10" s="14">
        <v>90</v>
      </c>
      <c r="F10" s="15">
        <v>90</v>
      </c>
      <c r="G10" s="36">
        <v>90</v>
      </c>
    </row>
    <row r="11" spans="2:7" x14ac:dyDescent="0.2">
      <c r="B11" s="24">
        <v>2</v>
      </c>
      <c r="C11" s="24" t="s">
        <v>157</v>
      </c>
      <c r="D11" s="40" t="s">
        <v>26</v>
      </c>
      <c r="E11" s="14">
        <v>74</v>
      </c>
      <c r="F11" s="15">
        <v>90</v>
      </c>
      <c r="G11" s="39">
        <v>90</v>
      </c>
    </row>
    <row r="12" spans="2:7" x14ac:dyDescent="0.2">
      <c r="B12" s="24">
        <v>3</v>
      </c>
      <c r="C12" s="24" t="s">
        <v>153</v>
      </c>
      <c r="D12" s="40" t="s">
        <v>127</v>
      </c>
      <c r="E12" s="14">
        <v>79</v>
      </c>
      <c r="F12" s="15">
        <v>88</v>
      </c>
      <c r="G12" s="39">
        <v>88</v>
      </c>
    </row>
    <row r="13" spans="2:7" x14ac:dyDescent="0.2">
      <c r="B13" s="24">
        <v>4</v>
      </c>
      <c r="C13" s="24" t="s">
        <v>154</v>
      </c>
      <c r="D13" s="40" t="s">
        <v>118</v>
      </c>
      <c r="E13" s="14">
        <v>0</v>
      </c>
      <c r="F13" s="15">
        <v>87</v>
      </c>
      <c r="G13" s="39">
        <v>87</v>
      </c>
    </row>
    <row r="14" spans="2:7" x14ac:dyDescent="0.2">
      <c r="B14" s="24">
        <v>5</v>
      </c>
      <c r="C14" s="24" t="s">
        <v>156</v>
      </c>
      <c r="D14" s="40" t="s">
        <v>25</v>
      </c>
      <c r="E14" s="14">
        <v>85</v>
      </c>
      <c r="F14" s="15">
        <v>78</v>
      </c>
      <c r="G14" s="39">
        <v>85</v>
      </c>
    </row>
    <row r="15" spans="2:7" x14ac:dyDescent="0.2">
      <c r="B15" s="24">
        <v>6</v>
      </c>
      <c r="C15" s="24" t="s">
        <v>171</v>
      </c>
      <c r="D15" s="40" t="s">
        <v>33</v>
      </c>
      <c r="E15" s="14">
        <v>83</v>
      </c>
      <c r="F15" s="15">
        <v>83</v>
      </c>
      <c r="G15" s="39">
        <v>83</v>
      </c>
    </row>
    <row r="16" spans="2:7" x14ac:dyDescent="0.2">
      <c r="B16" s="24">
        <v>7</v>
      </c>
      <c r="C16" s="24" t="s">
        <v>159</v>
      </c>
      <c r="D16" s="40" t="s">
        <v>84</v>
      </c>
      <c r="E16" s="14">
        <v>82</v>
      </c>
      <c r="F16" s="15">
        <v>81</v>
      </c>
      <c r="G16" s="39">
        <v>82</v>
      </c>
    </row>
    <row r="17" spans="2:7" x14ac:dyDescent="0.2">
      <c r="B17" s="24">
        <v>8</v>
      </c>
      <c r="C17" s="24" t="s">
        <v>170</v>
      </c>
      <c r="D17" s="40" t="s">
        <v>32</v>
      </c>
      <c r="E17" s="14">
        <v>74</v>
      </c>
      <c r="F17" s="15">
        <v>82</v>
      </c>
      <c r="G17" s="39">
        <v>82</v>
      </c>
    </row>
    <row r="18" spans="2:7" x14ac:dyDescent="0.2">
      <c r="B18" s="24">
        <v>9</v>
      </c>
      <c r="C18" s="24" t="s">
        <v>330</v>
      </c>
      <c r="D18" s="40" t="s">
        <v>321</v>
      </c>
      <c r="E18" s="14">
        <v>79</v>
      </c>
      <c r="F18" s="15">
        <v>81</v>
      </c>
      <c r="G18" s="39">
        <v>81</v>
      </c>
    </row>
    <row r="19" spans="2:7" x14ac:dyDescent="0.2">
      <c r="B19" s="24">
        <v>10</v>
      </c>
      <c r="C19" s="24" t="s">
        <v>169</v>
      </c>
      <c r="D19" s="40" t="s">
        <v>97</v>
      </c>
      <c r="E19" s="14">
        <v>66</v>
      </c>
      <c r="F19" s="15">
        <v>80</v>
      </c>
      <c r="G19" s="39">
        <v>80</v>
      </c>
    </row>
    <row r="20" spans="2:7" x14ac:dyDescent="0.2">
      <c r="B20" s="24">
        <v>11</v>
      </c>
      <c r="C20" s="24" t="s">
        <v>176</v>
      </c>
      <c r="D20" s="40" t="s">
        <v>139</v>
      </c>
      <c r="E20" s="14">
        <v>79</v>
      </c>
      <c r="F20" s="15">
        <v>72</v>
      </c>
      <c r="G20" s="39">
        <v>79</v>
      </c>
    </row>
    <row r="21" spans="2:7" x14ac:dyDescent="0.2">
      <c r="B21" s="24">
        <v>12</v>
      </c>
      <c r="C21" s="24" t="s">
        <v>211</v>
      </c>
      <c r="D21" s="40" t="s">
        <v>278</v>
      </c>
      <c r="E21" s="14">
        <v>79</v>
      </c>
      <c r="F21" s="15">
        <v>72</v>
      </c>
      <c r="G21" s="39">
        <v>79</v>
      </c>
    </row>
    <row r="22" spans="2:7" s="23" customFormat="1" x14ac:dyDescent="0.2">
      <c r="B22" s="24">
        <v>13</v>
      </c>
      <c r="C22" s="24" t="s">
        <v>332</v>
      </c>
      <c r="D22" s="40" t="s">
        <v>91</v>
      </c>
      <c r="E22" s="14">
        <v>79</v>
      </c>
      <c r="F22" s="15">
        <v>0</v>
      </c>
      <c r="G22" s="94">
        <v>79</v>
      </c>
    </row>
    <row r="23" spans="2:7" x14ac:dyDescent="0.2">
      <c r="B23" s="24">
        <v>14</v>
      </c>
      <c r="C23" s="24" t="s">
        <v>161</v>
      </c>
      <c r="D23" s="40" t="s">
        <v>27</v>
      </c>
      <c r="E23" s="14">
        <v>0</v>
      </c>
      <c r="F23" s="15">
        <v>78</v>
      </c>
      <c r="G23" s="39">
        <v>78</v>
      </c>
    </row>
    <row r="24" spans="2:7" x14ac:dyDescent="0.2">
      <c r="B24" s="24">
        <v>15</v>
      </c>
      <c r="C24" s="24" t="s">
        <v>158</v>
      </c>
      <c r="D24" s="40" t="s">
        <v>83</v>
      </c>
      <c r="E24" s="14">
        <v>70</v>
      </c>
      <c r="F24" s="15">
        <v>77</v>
      </c>
      <c r="G24" s="39">
        <v>77</v>
      </c>
    </row>
    <row r="25" spans="2:7" x14ac:dyDescent="0.2">
      <c r="B25" s="24">
        <v>16</v>
      </c>
      <c r="C25" s="24" t="s">
        <v>150</v>
      </c>
      <c r="D25" s="40" t="s">
        <v>41</v>
      </c>
      <c r="E25" s="14">
        <v>76</v>
      </c>
      <c r="F25" s="15">
        <v>74</v>
      </c>
      <c r="G25" s="39">
        <v>76</v>
      </c>
    </row>
    <row r="26" spans="2:7" x14ac:dyDescent="0.2">
      <c r="B26" s="24">
        <v>17</v>
      </c>
      <c r="C26" s="24" t="s">
        <v>167</v>
      </c>
      <c r="D26" s="40" t="s">
        <v>31</v>
      </c>
      <c r="E26" s="14">
        <v>69</v>
      </c>
      <c r="F26" s="15">
        <v>76</v>
      </c>
      <c r="G26" s="39">
        <v>76</v>
      </c>
    </row>
    <row r="27" spans="2:7" x14ac:dyDescent="0.2">
      <c r="B27" s="24">
        <v>18</v>
      </c>
      <c r="C27" s="24" t="s">
        <v>185</v>
      </c>
      <c r="D27" s="40" t="s">
        <v>326</v>
      </c>
      <c r="E27" s="14">
        <v>68</v>
      </c>
      <c r="F27" s="15">
        <v>76</v>
      </c>
      <c r="G27" s="39">
        <v>76</v>
      </c>
    </row>
    <row r="28" spans="2:7" x14ac:dyDescent="0.2">
      <c r="B28" s="24">
        <v>19</v>
      </c>
      <c r="C28" s="24" t="s">
        <v>177</v>
      </c>
      <c r="D28" s="40" t="s">
        <v>103</v>
      </c>
      <c r="E28" s="14">
        <v>60</v>
      </c>
      <c r="F28" s="15">
        <v>76</v>
      </c>
      <c r="G28" s="39">
        <v>76</v>
      </c>
    </row>
    <row r="29" spans="2:7" x14ac:dyDescent="0.2">
      <c r="B29" s="24">
        <v>20</v>
      </c>
      <c r="C29" s="24" t="s">
        <v>155</v>
      </c>
      <c r="D29" s="40" t="s">
        <v>24</v>
      </c>
      <c r="E29" s="14">
        <v>0</v>
      </c>
      <c r="F29" s="15">
        <v>75</v>
      </c>
      <c r="G29" s="39">
        <v>75</v>
      </c>
    </row>
    <row r="30" spans="2:7" x14ac:dyDescent="0.2">
      <c r="B30" s="24">
        <v>21</v>
      </c>
      <c r="C30" s="24" t="s">
        <v>180</v>
      </c>
      <c r="D30" s="40" t="s">
        <v>105</v>
      </c>
      <c r="E30" s="14">
        <v>52</v>
      </c>
      <c r="F30" s="15">
        <v>74</v>
      </c>
      <c r="G30" s="39">
        <v>74</v>
      </c>
    </row>
    <row r="31" spans="2:7" x14ac:dyDescent="0.2">
      <c r="B31" s="24">
        <v>22</v>
      </c>
      <c r="C31" s="24" t="s">
        <v>149</v>
      </c>
      <c r="D31" s="40" t="s">
        <v>80</v>
      </c>
      <c r="E31" s="14">
        <v>74</v>
      </c>
      <c r="F31" s="15">
        <v>0</v>
      </c>
      <c r="G31" s="39">
        <v>74</v>
      </c>
    </row>
    <row r="32" spans="2:7" x14ac:dyDescent="0.2">
      <c r="B32" s="24">
        <v>23</v>
      </c>
      <c r="C32" s="24" t="s">
        <v>140</v>
      </c>
      <c r="D32" s="40" t="s">
        <v>95</v>
      </c>
      <c r="E32" s="14">
        <v>73</v>
      </c>
      <c r="F32" s="15">
        <v>69</v>
      </c>
      <c r="G32" s="39">
        <v>73</v>
      </c>
    </row>
    <row r="33" spans="2:7" x14ac:dyDescent="0.2">
      <c r="B33" s="24">
        <v>24</v>
      </c>
      <c r="C33" s="24" t="s">
        <v>162</v>
      </c>
      <c r="D33" s="40" t="s">
        <v>85</v>
      </c>
      <c r="E33" s="14">
        <v>62</v>
      </c>
      <c r="F33" s="15">
        <v>73</v>
      </c>
      <c r="G33" s="39">
        <v>73</v>
      </c>
    </row>
    <row r="34" spans="2:7" x14ac:dyDescent="0.2">
      <c r="B34" s="24">
        <v>25</v>
      </c>
      <c r="C34" s="24" t="s">
        <v>147</v>
      </c>
      <c r="D34" s="40" t="s">
        <v>79</v>
      </c>
      <c r="E34" s="14">
        <v>61</v>
      </c>
      <c r="F34" s="15">
        <v>72</v>
      </c>
      <c r="G34" s="39">
        <v>72</v>
      </c>
    </row>
    <row r="35" spans="2:7" x14ac:dyDescent="0.2">
      <c r="B35" s="24">
        <v>26</v>
      </c>
      <c r="C35" s="24" t="s">
        <v>133</v>
      </c>
      <c r="D35" s="40" t="s">
        <v>132</v>
      </c>
      <c r="E35" s="14">
        <v>69</v>
      </c>
      <c r="F35" s="15">
        <v>71</v>
      </c>
      <c r="G35" s="39">
        <v>71</v>
      </c>
    </row>
    <row r="36" spans="2:7" x14ac:dyDescent="0.2">
      <c r="B36" s="24">
        <v>27</v>
      </c>
      <c r="C36" s="24" t="s">
        <v>142</v>
      </c>
      <c r="D36" s="40" t="s">
        <v>107</v>
      </c>
      <c r="E36" s="14">
        <v>0</v>
      </c>
      <c r="F36" s="15">
        <v>71</v>
      </c>
      <c r="G36" s="39">
        <v>71</v>
      </c>
    </row>
    <row r="37" spans="2:7" x14ac:dyDescent="0.2">
      <c r="B37" s="24">
        <v>28</v>
      </c>
      <c r="C37" s="24" t="s">
        <v>234</v>
      </c>
      <c r="D37" s="40" t="s">
        <v>86</v>
      </c>
      <c r="E37" s="14">
        <v>70</v>
      </c>
      <c r="F37" s="15">
        <v>62</v>
      </c>
      <c r="G37" s="39">
        <v>70</v>
      </c>
    </row>
    <row r="38" spans="2:7" x14ac:dyDescent="0.2">
      <c r="B38" s="142">
        <v>29</v>
      </c>
      <c r="C38" s="142" t="s">
        <v>333</v>
      </c>
      <c r="D38" s="144" t="s">
        <v>102</v>
      </c>
      <c r="E38" s="14">
        <v>0</v>
      </c>
      <c r="F38" s="15">
        <v>67</v>
      </c>
      <c r="G38" s="145">
        <v>67</v>
      </c>
    </row>
    <row r="39" spans="2:7" x14ac:dyDescent="0.2">
      <c r="B39" s="142">
        <v>30</v>
      </c>
      <c r="C39" s="142" t="s">
        <v>181</v>
      </c>
      <c r="D39" s="144" t="s">
        <v>37</v>
      </c>
      <c r="E39" s="14">
        <v>64</v>
      </c>
      <c r="F39" s="15">
        <v>66</v>
      </c>
      <c r="G39" s="145">
        <v>66</v>
      </c>
    </row>
    <row r="40" spans="2:7" x14ac:dyDescent="0.2">
      <c r="B40" s="142">
        <v>31</v>
      </c>
      <c r="C40" s="142" t="s">
        <v>329</v>
      </c>
      <c r="D40" s="144" t="s">
        <v>286</v>
      </c>
      <c r="E40" s="14">
        <v>66</v>
      </c>
      <c r="F40" s="15">
        <v>0</v>
      </c>
      <c r="G40" s="145">
        <v>66</v>
      </c>
    </row>
    <row r="41" spans="2:7" ht="16" thickBot="1" x14ac:dyDescent="0.25">
      <c r="B41" s="146">
        <v>32</v>
      </c>
      <c r="C41" s="146" t="s">
        <v>120</v>
      </c>
      <c r="D41" s="147" t="s">
        <v>88</v>
      </c>
      <c r="E41" s="148">
        <v>63</v>
      </c>
      <c r="F41" s="149">
        <v>65</v>
      </c>
      <c r="G41" s="150">
        <v>65</v>
      </c>
    </row>
    <row r="42" spans="2:7" ht="16" thickTop="1" x14ac:dyDescent="0.2">
      <c r="B42" s="24">
        <v>33</v>
      </c>
      <c r="C42" s="24" t="s">
        <v>233</v>
      </c>
      <c r="D42" s="40" t="s">
        <v>81</v>
      </c>
      <c r="E42" s="14">
        <v>0</v>
      </c>
      <c r="F42" s="15">
        <v>65</v>
      </c>
      <c r="G42" s="39">
        <v>65</v>
      </c>
    </row>
    <row r="43" spans="2:7" x14ac:dyDescent="0.2">
      <c r="B43" s="24">
        <v>34</v>
      </c>
      <c r="C43" s="24" t="s">
        <v>188</v>
      </c>
      <c r="D43" s="40" t="s">
        <v>130</v>
      </c>
      <c r="E43" s="14">
        <v>61</v>
      </c>
      <c r="F43" s="15">
        <v>64</v>
      </c>
      <c r="G43" s="39">
        <v>64</v>
      </c>
    </row>
    <row r="44" spans="2:7" x14ac:dyDescent="0.2">
      <c r="B44" s="24">
        <v>35</v>
      </c>
      <c r="C44" s="24" t="s">
        <v>174</v>
      </c>
      <c r="D44" s="40" t="s">
        <v>35</v>
      </c>
      <c r="E44" s="14">
        <v>64</v>
      </c>
      <c r="F44" s="15">
        <v>0</v>
      </c>
      <c r="G44" s="39">
        <v>64</v>
      </c>
    </row>
    <row r="45" spans="2:7" x14ac:dyDescent="0.2">
      <c r="B45" s="24">
        <v>36</v>
      </c>
      <c r="C45" s="24" t="s">
        <v>123</v>
      </c>
      <c r="D45" s="40" t="s">
        <v>122</v>
      </c>
      <c r="E45" s="14">
        <v>60</v>
      </c>
      <c r="F45" s="15">
        <v>0</v>
      </c>
      <c r="G45" s="39">
        <v>60</v>
      </c>
    </row>
    <row r="46" spans="2:7" x14ac:dyDescent="0.2">
      <c r="B46" s="24">
        <v>37</v>
      </c>
      <c r="C46" s="24" t="s">
        <v>143</v>
      </c>
      <c r="D46" s="40" t="s">
        <v>38</v>
      </c>
      <c r="E46" s="14">
        <v>0</v>
      </c>
      <c r="F46" s="15">
        <v>59</v>
      </c>
      <c r="G46" s="39">
        <v>59</v>
      </c>
    </row>
    <row r="47" spans="2:7" x14ac:dyDescent="0.2">
      <c r="B47" s="24">
        <v>38</v>
      </c>
      <c r="C47" s="24" t="s">
        <v>328</v>
      </c>
      <c r="D47" s="40" t="s">
        <v>288</v>
      </c>
      <c r="E47" s="14">
        <v>0</v>
      </c>
      <c r="F47" s="15">
        <v>57</v>
      </c>
      <c r="G47" s="39">
        <v>57</v>
      </c>
    </row>
    <row r="48" spans="2:7" x14ac:dyDescent="0.2">
      <c r="B48" s="24">
        <v>39</v>
      </c>
      <c r="C48" s="24" t="s">
        <v>190</v>
      </c>
      <c r="D48" s="40" t="s">
        <v>129</v>
      </c>
      <c r="E48" s="14">
        <v>0</v>
      </c>
      <c r="F48" s="15">
        <v>57</v>
      </c>
      <c r="G48" s="39">
        <v>57</v>
      </c>
    </row>
    <row r="49" spans="2:7" x14ac:dyDescent="0.2">
      <c r="B49" s="24">
        <v>40</v>
      </c>
      <c r="C49" s="24" t="s">
        <v>266</v>
      </c>
      <c r="D49" s="40" t="s">
        <v>192</v>
      </c>
      <c r="E49" s="14">
        <v>0</v>
      </c>
      <c r="F49" s="15">
        <v>54</v>
      </c>
      <c r="G49" s="39">
        <v>54</v>
      </c>
    </row>
    <row r="50" spans="2:7" x14ac:dyDescent="0.2">
      <c r="B50" s="24">
        <v>41</v>
      </c>
      <c r="C50" s="24" t="s">
        <v>270</v>
      </c>
      <c r="D50" s="40" t="s">
        <v>100</v>
      </c>
      <c r="E50" s="14">
        <v>53</v>
      </c>
      <c r="F50" s="15">
        <v>0</v>
      </c>
      <c r="G50" s="39">
        <v>53</v>
      </c>
    </row>
    <row r="51" spans="2:7" x14ac:dyDescent="0.2">
      <c r="B51" s="24">
        <v>42</v>
      </c>
      <c r="C51" s="24" t="s">
        <v>182</v>
      </c>
      <c r="D51" s="40" t="s">
        <v>137</v>
      </c>
      <c r="E51" s="14">
        <v>37</v>
      </c>
      <c r="F51" s="15">
        <v>50</v>
      </c>
      <c r="G51" s="39">
        <v>50</v>
      </c>
    </row>
    <row r="52" spans="2:7" x14ac:dyDescent="0.2">
      <c r="B52" s="24">
        <v>43</v>
      </c>
      <c r="C52" s="24" t="s">
        <v>334</v>
      </c>
      <c r="D52" s="40" t="s">
        <v>323</v>
      </c>
      <c r="E52" s="14">
        <v>0</v>
      </c>
      <c r="F52" s="15">
        <v>49</v>
      </c>
      <c r="G52" s="39">
        <v>49</v>
      </c>
    </row>
    <row r="53" spans="2:7" x14ac:dyDescent="0.2">
      <c r="B53" s="142">
        <v>44</v>
      </c>
      <c r="C53" s="142" t="s">
        <v>166</v>
      </c>
      <c r="D53" s="144" t="s">
        <v>29</v>
      </c>
      <c r="E53" s="14">
        <v>47</v>
      </c>
      <c r="F53" s="15">
        <v>0</v>
      </c>
      <c r="G53" s="145">
        <v>47</v>
      </c>
    </row>
    <row r="54" spans="2:7" x14ac:dyDescent="0.2">
      <c r="B54" s="143">
        <v>45</v>
      </c>
      <c r="C54" s="143" t="s">
        <v>136</v>
      </c>
      <c r="D54" s="184" t="s">
        <v>135</v>
      </c>
      <c r="E54" s="185">
        <v>35</v>
      </c>
      <c r="F54" s="186">
        <v>0</v>
      </c>
      <c r="G54" s="187">
        <v>35</v>
      </c>
    </row>
    <row r="55" spans="2:7" x14ac:dyDescent="0.2">
      <c r="B55" s="24">
        <v>46</v>
      </c>
      <c r="C55" s="24" t="s">
        <v>179</v>
      </c>
      <c r="D55" s="40" t="s">
        <v>322</v>
      </c>
      <c r="E55" s="14">
        <v>0</v>
      </c>
      <c r="F55" s="15">
        <v>0</v>
      </c>
      <c r="G55" s="39">
        <v>0</v>
      </c>
    </row>
    <row r="56" spans="2:7" x14ac:dyDescent="0.2">
      <c r="B56" s="24">
        <v>47</v>
      </c>
      <c r="C56" s="24" t="s">
        <v>172</v>
      </c>
      <c r="D56" s="40" t="s">
        <v>99</v>
      </c>
      <c r="E56" s="14">
        <v>0</v>
      </c>
      <c r="F56" s="15">
        <v>0</v>
      </c>
      <c r="G56" s="39">
        <v>0</v>
      </c>
    </row>
    <row r="57" spans="2:7" x14ac:dyDescent="0.2">
      <c r="B57" s="24">
        <v>48</v>
      </c>
      <c r="C57" s="24" t="s">
        <v>116</v>
      </c>
      <c r="D57" s="40" t="s">
        <v>115</v>
      </c>
      <c r="E57" s="14">
        <v>0</v>
      </c>
      <c r="F57" s="15">
        <v>0</v>
      </c>
      <c r="G57" s="39">
        <v>0</v>
      </c>
    </row>
    <row r="58" spans="2:7" x14ac:dyDescent="0.2">
      <c r="B58" s="24">
        <v>49</v>
      </c>
      <c r="C58" s="24" t="s">
        <v>175</v>
      </c>
      <c r="D58" s="40" t="s">
        <v>255</v>
      </c>
      <c r="E58" s="14">
        <v>0</v>
      </c>
      <c r="F58" s="15">
        <v>0</v>
      </c>
      <c r="G58" s="39">
        <v>0</v>
      </c>
    </row>
    <row r="59" spans="2:7" x14ac:dyDescent="0.2">
      <c r="B59" s="24">
        <v>50</v>
      </c>
      <c r="C59" s="24" t="s">
        <v>164</v>
      </c>
      <c r="D59" s="40" t="s">
        <v>92</v>
      </c>
      <c r="E59" s="14">
        <v>0</v>
      </c>
      <c r="F59" s="15">
        <v>0</v>
      </c>
      <c r="G59" s="39">
        <v>0</v>
      </c>
    </row>
    <row r="60" spans="2:7" x14ac:dyDescent="0.2">
      <c r="B60" s="24">
        <v>51</v>
      </c>
      <c r="C60" s="24" t="s">
        <v>325</v>
      </c>
      <c r="D60" s="40" t="s">
        <v>318</v>
      </c>
      <c r="E60" s="14">
        <v>0</v>
      </c>
      <c r="F60" s="15">
        <v>0</v>
      </c>
      <c r="G60" s="39">
        <v>0</v>
      </c>
    </row>
    <row r="61" spans="2:7" x14ac:dyDescent="0.2">
      <c r="B61" s="24">
        <v>52</v>
      </c>
      <c r="C61" s="24" t="s">
        <v>168</v>
      </c>
      <c r="D61" s="40" t="s">
        <v>96</v>
      </c>
      <c r="E61" s="14">
        <v>0</v>
      </c>
      <c r="F61" s="15">
        <v>0</v>
      </c>
      <c r="G61" s="39">
        <v>0</v>
      </c>
    </row>
    <row r="62" spans="2:7" x14ac:dyDescent="0.2">
      <c r="B62" s="24">
        <v>53</v>
      </c>
      <c r="C62" s="24" t="s">
        <v>160</v>
      </c>
      <c r="D62" s="40" t="s">
        <v>119</v>
      </c>
      <c r="E62" s="14">
        <v>0</v>
      </c>
      <c r="F62" s="15">
        <v>0</v>
      </c>
      <c r="G62" s="39">
        <v>0</v>
      </c>
    </row>
    <row r="63" spans="2:7" x14ac:dyDescent="0.2">
      <c r="B63" s="24">
        <v>54</v>
      </c>
      <c r="C63" s="24" t="s">
        <v>265</v>
      </c>
      <c r="D63" s="40" t="s">
        <v>253</v>
      </c>
      <c r="E63" s="14">
        <v>0</v>
      </c>
      <c r="F63" s="15">
        <v>0</v>
      </c>
      <c r="G63" s="39">
        <v>0</v>
      </c>
    </row>
    <row r="64" spans="2:7" x14ac:dyDescent="0.2">
      <c r="B64" s="24">
        <v>55</v>
      </c>
      <c r="C64" s="24" t="s">
        <v>327</v>
      </c>
      <c r="D64" s="40" t="s">
        <v>320</v>
      </c>
      <c r="E64" s="14">
        <v>0</v>
      </c>
      <c r="F64" s="15">
        <v>0</v>
      </c>
      <c r="G64" s="39">
        <v>0</v>
      </c>
    </row>
    <row r="65" spans="1:7" x14ac:dyDescent="0.2">
      <c r="B65" s="24">
        <v>56</v>
      </c>
      <c r="C65" s="24" t="s">
        <v>331</v>
      </c>
      <c r="D65" s="40" t="s">
        <v>317</v>
      </c>
      <c r="E65" s="14">
        <v>0</v>
      </c>
      <c r="F65" s="15">
        <v>0</v>
      </c>
      <c r="G65" s="39">
        <v>0</v>
      </c>
    </row>
    <row r="66" spans="1:7" x14ac:dyDescent="0.2">
      <c r="A66" s="188"/>
      <c r="B66" s="142">
        <v>57</v>
      </c>
      <c r="C66" s="142" t="s">
        <v>272</v>
      </c>
      <c r="D66" s="144" t="s">
        <v>94</v>
      </c>
      <c r="E66" s="14">
        <v>0</v>
      </c>
      <c r="F66" s="15">
        <v>0</v>
      </c>
      <c r="G66" s="145">
        <v>0</v>
      </c>
    </row>
    <row r="67" spans="1:7" x14ac:dyDescent="0.2">
      <c r="A67" s="189"/>
      <c r="B67" s="143">
        <v>58</v>
      </c>
      <c r="C67" s="143" t="s">
        <v>138</v>
      </c>
      <c r="D67" s="184" t="s">
        <v>30</v>
      </c>
      <c r="E67" s="185">
        <v>0</v>
      </c>
      <c r="F67" s="186">
        <v>0</v>
      </c>
      <c r="G67" s="187">
        <v>0</v>
      </c>
    </row>
    <row r="68" spans="1:7" ht="9" customHeight="1" x14ac:dyDescent="0.2">
      <c r="B68" s="38"/>
      <c r="C68" s="24"/>
      <c r="D68" s="23"/>
    </row>
    <row r="69" spans="1:7" ht="15" customHeight="1" x14ac:dyDescent="0.2">
      <c r="B69" s="183" t="s">
        <v>337</v>
      </c>
      <c r="C69" s="94"/>
      <c r="D69" s="23"/>
      <c r="E69" s="46"/>
    </row>
    <row r="70" spans="1:7" x14ac:dyDescent="0.2">
      <c r="B70" s="41"/>
      <c r="C70" s="24"/>
      <c r="D70" s="23"/>
    </row>
    <row r="71" spans="1:7" x14ac:dyDescent="0.2">
      <c r="B71" s="2" t="s">
        <v>60</v>
      </c>
      <c r="C71" s="24"/>
      <c r="D71" s="167"/>
      <c r="E71" s="23"/>
      <c r="F71" s="43" t="s">
        <v>314</v>
      </c>
    </row>
    <row r="72" spans="1:7" x14ac:dyDescent="0.2">
      <c r="B72" s="2"/>
      <c r="C72" s="24"/>
      <c r="D72" s="42"/>
      <c r="E72" s="42"/>
      <c r="F72" s="42"/>
    </row>
    <row r="73" spans="1:7" x14ac:dyDescent="0.2">
      <c r="B73" s="2"/>
      <c r="C73" s="24"/>
      <c r="D73" s="42"/>
      <c r="E73" s="42"/>
      <c r="F73" s="42"/>
    </row>
    <row r="74" spans="1:7" x14ac:dyDescent="0.2">
      <c r="B74" s="2" t="s">
        <v>61</v>
      </c>
      <c r="C74" s="24"/>
      <c r="D74" s="167"/>
      <c r="E74" s="23"/>
      <c r="F74" s="43" t="s">
        <v>1</v>
      </c>
    </row>
    <row r="75" spans="1:7" x14ac:dyDescent="0.2">
      <c r="B75" s="23"/>
      <c r="C75" s="24"/>
      <c r="D75" s="23"/>
      <c r="E75" s="23"/>
      <c r="F75" s="24"/>
    </row>
    <row r="76" spans="1:7" x14ac:dyDescent="0.2">
      <c r="B76" s="23"/>
      <c r="C76" s="24"/>
      <c r="D76" s="23"/>
    </row>
    <row r="77" spans="1:7" x14ac:dyDescent="0.2">
      <c r="B77" s="23"/>
      <c r="C77" s="24"/>
      <c r="D77" s="23"/>
    </row>
    <row r="78" spans="1:7" x14ac:dyDescent="0.2">
      <c r="B78" s="23"/>
      <c r="C78" s="24"/>
      <c r="D78" s="23"/>
    </row>
    <row r="79" spans="1:7" x14ac:dyDescent="0.2">
      <c r="B79" s="23"/>
      <c r="C79" s="24"/>
      <c r="D79" s="23"/>
    </row>
    <row r="80" spans="1:7" x14ac:dyDescent="0.2">
      <c r="B80" s="23"/>
      <c r="C80" s="24"/>
      <c r="D80" s="23"/>
    </row>
    <row r="82" spans="3:4" ht="17" x14ac:dyDescent="0.2">
      <c r="C82" s="7"/>
      <c r="D82" s="7"/>
    </row>
    <row r="83" spans="3:4" x14ac:dyDescent="0.2">
      <c r="C83" s="1"/>
      <c r="D83" s="6"/>
    </row>
    <row r="84" spans="3:4" x14ac:dyDescent="0.2">
      <c r="C84" s="8"/>
      <c r="D84" s="8"/>
    </row>
    <row r="85" spans="3:4" x14ac:dyDescent="0.2">
      <c r="C85" s="9"/>
      <c r="D85" s="9"/>
    </row>
    <row r="86" spans="3:4" x14ac:dyDescent="0.2">
      <c r="C86" s="1"/>
      <c r="D86" s="6"/>
    </row>
    <row r="87" spans="3:4" ht="16" x14ac:dyDescent="0.2">
      <c r="C87" s="16"/>
      <c r="D87" s="16"/>
    </row>
    <row r="88" spans="3:4" ht="16" x14ac:dyDescent="0.2">
      <c r="C88" s="10"/>
      <c r="D88" s="10"/>
    </row>
  </sheetData>
  <mergeCells count="6">
    <mergeCell ref="D2:G2"/>
    <mergeCell ref="D7:G7"/>
    <mergeCell ref="D6:G6"/>
    <mergeCell ref="D3:G3"/>
    <mergeCell ref="D4:G4"/>
    <mergeCell ref="D5:G5"/>
  </mergeCells>
  <pageMargins left="0.7" right="0.7" top="0.75" bottom="0.75" header="0.3" footer="0.3"/>
  <pageSetup paperSize="9" scale="71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D934-954D-1C46-B873-FCE83413204B}">
  <sheetPr>
    <pageSetUpPr fitToPage="1"/>
  </sheetPr>
  <dimension ref="B1:AE43"/>
  <sheetViews>
    <sheetView topLeftCell="G1" zoomScale="120" zoomScaleNormal="120" workbookViewId="0">
      <selection activeCell="S35" sqref="S35"/>
    </sheetView>
  </sheetViews>
  <sheetFormatPr baseColWidth="10" defaultColWidth="11" defaultRowHeight="15" x14ac:dyDescent="0.2"/>
  <cols>
    <col min="1" max="3" width="4.33203125" style="109" customWidth="1"/>
    <col min="4" max="4" width="17" style="109" customWidth="1"/>
    <col min="5" max="6" width="4.33203125" style="106" customWidth="1"/>
    <col min="7" max="7" width="16.5" style="109" customWidth="1"/>
    <col min="8" max="9" width="4.33203125" style="106" customWidth="1"/>
    <col min="10" max="10" width="16.5" style="109" customWidth="1"/>
    <col min="11" max="12" width="4.33203125" style="106" customWidth="1"/>
    <col min="13" max="13" width="16.5" style="109" customWidth="1"/>
    <col min="14" max="15" width="4.33203125" style="106" customWidth="1"/>
    <col min="16" max="16" width="16.5" style="109" customWidth="1"/>
    <col min="17" max="18" width="4.33203125" style="106" customWidth="1"/>
    <col min="19" max="19" width="16.5" style="109" customWidth="1"/>
    <col min="20" max="21" width="4.33203125" style="106" customWidth="1"/>
    <col min="22" max="22" width="16.5" style="109" customWidth="1"/>
    <col min="23" max="24" width="4.33203125" style="106" customWidth="1"/>
    <col min="25" max="25" width="16.5" style="109" customWidth="1"/>
    <col min="26" max="27" width="4.33203125" style="109" customWidth="1"/>
    <col min="28" max="28" width="17" style="109" customWidth="1"/>
    <col min="29" max="16384" width="11" style="109"/>
  </cols>
  <sheetData>
    <row r="1" spans="2:31" ht="9" customHeight="1" x14ac:dyDescent="0.2"/>
    <row r="2" spans="2:31" s="97" customFormat="1" ht="17" x14ac:dyDescent="0.2">
      <c r="B2" s="121"/>
      <c r="C2" s="121"/>
      <c r="D2" s="95"/>
      <c r="E2" s="121"/>
      <c r="F2" s="121"/>
      <c r="G2" s="95"/>
      <c r="H2" s="121"/>
      <c r="I2" s="96"/>
      <c r="J2" s="96"/>
      <c r="K2" s="96"/>
      <c r="L2" s="96"/>
      <c r="M2" s="219" t="s">
        <v>312</v>
      </c>
      <c r="N2" s="219"/>
      <c r="O2" s="219"/>
      <c r="P2" s="219"/>
      <c r="Q2" s="219"/>
      <c r="R2" s="219"/>
      <c r="S2" s="219"/>
      <c r="V2" s="95"/>
    </row>
    <row r="3" spans="2:31" s="97" customFormat="1" ht="14" x14ac:dyDescent="0.2">
      <c r="B3" s="121"/>
      <c r="C3" s="121"/>
      <c r="D3" s="95"/>
      <c r="E3" s="121"/>
      <c r="F3" s="121"/>
      <c r="G3" s="95"/>
      <c r="H3" s="121"/>
      <c r="I3" s="98"/>
      <c r="J3" s="98"/>
      <c r="K3" s="98"/>
      <c r="L3" s="98"/>
      <c r="M3" s="220" t="s">
        <v>59</v>
      </c>
      <c r="N3" s="220"/>
      <c r="O3" s="220"/>
      <c r="P3" s="220"/>
      <c r="Q3" s="220"/>
      <c r="R3" s="220"/>
      <c r="S3" s="220"/>
      <c r="V3" s="95"/>
    </row>
    <row r="4" spans="2:31" s="97" customFormat="1" ht="6" customHeight="1" x14ac:dyDescent="0.2">
      <c r="B4" s="121"/>
      <c r="C4" s="121"/>
      <c r="D4" s="95"/>
      <c r="E4" s="121"/>
      <c r="F4" s="121"/>
      <c r="G4" s="95"/>
      <c r="H4" s="121"/>
      <c r="I4" s="121"/>
      <c r="J4" s="95"/>
      <c r="K4" s="121"/>
      <c r="L4" s="121"/>
      <c r="N4" s="121"/>
      <c r="O4" s="121"/>
      <c r="P4" s="121"/>
      <c r="Q4" s="121"/>
      <c r="R4" s="121"/>
      <c r="S4" s="95"/>
      <c r="V4" s="95"/>
    </row>
    <row r="5" spans="2:31" s="97" customFormat="1" ht="14" x14ac:dyDescent="0.2">
      <c r="B5" s="121"/>
      <c r="C5" s="121"/>
      <c r="D5" s="95"/>
      <c r="E5" s="121"/>
      <c r="F5" s="121"/>
      <c r="G5" s="95"/>
      <c r="H5" s="121"/>
      <c r="I5" s="99"/>
      <c r="J5" s="99"/>
      <c r="K5" s="99"/>
      <c r="L5" s="99"/>
      <c r="M5" s="221" t="s">
        <v>316</v>
      </c>
      <c r="N5" s="221"/>
      <c r="O5" s="221"/>
      <c r="P5" s="221"/>
      <c r="Q5" s="221"/>
      <c r="R5" s="221"/>
      <c r="S5" s="221"/>
      <c r="V5" s="95"/>
    </row>
    <row r="6" spans="2:31" s="97" customFormat="1" ht="14" x14ac:dyDescent="0.2">
      <c r="B6" s="121"/>
      <c r="C6" s="121"/>
      <c r="D6" s="95"/>
      <c r="E6" s="121"/>
      <c r="F6" s="121"/>
      <c r="G6" s="95"/>
      <c r="H6" s="121"/>
      <c r="I6" s="95"/>
      <c r="J6" s="95"/>
      <c r="K6" s="95"/>
      <c r="L6" s="95"/>
      <c r="M6" s="95"/>
      <c r="N6" s="95"/>
      <c r="O6" s="95"/>
      <c r="P6" s="95"/>
      <c r="Q6" s="121"/>
      <c r="R6" s="121"/>
      <c r="S6" s="95"/>
      <c r="V6" s="95"/>
    </row>
    <row r="7" spans="2:31" s="97" customFormat="1" ht="17" x14ac:dyDescent="0.2">
      <c r="B7" s="121"/>
      <c r="C7" s="121"/>
      <c r="D7" s="95"/>
      <c r="E7" s="121"/>
      <c r="F7" s="121"/>
      <c r="G7" s="95"/>
      <c r="H7" s="121"/>
      <c r="J7" s="96"/>
      <c r="K7" s="96"/>
      <c r="L7" s="96"/>
      <c r="M7" s="219" t="s">
        <v>62</v>
      </c>
      <c r="N7" s="219"/>
      <c r="O7" s="219"/>
      <c r="P7" s="219"/>
      <c r="Q7" s="219"/>
      <c r="R7" s="219"/>
      <c r="S7" s="219"/>
      <c r="V7" s="95"/>
    </row>
    <row r="8" spans="2:31" s="129" customFormat="1" ht="16" x14ac:dyDescent="0.2">
      <c r="B8" s="222" t="s">
        <v>16</v>
      </c>
      <c r="C8" s="222"/>
      <c r="D8" s="222"/>
      <c r="E8" s="222" t="s">
        <v>7</v>
      </c>
      <c r="F8" s="222"/>
      <c r="G8" s="222"/>
      <c r="H8" s="222" t="s">
        <v>8</v>
      </c>
      <c r="I8" s="222"/>
      <c r="J8" s="222"/>
      <c r="K8" s="222" t="s">
        <v>9</v>
      </c>
      <c r="L8" s="222"/>
      <c r="M8" s="222"/>
      <c r="N8" s="100"/>
      <c r="O8" s="100"/>
      <c r="P8" s="101"/>
      <c r="Q8" s="222" t="s">
        <v>9</v>
      </c>
      <c r="R8" s="222"/>
      <c r="S8" s="222"/>
      <c r="T8" s="222" t="s">
        <v>8</v>
      </c>
      <c r="U8" s="222"/>
      <c r="V8" s="222"/>
      <c r="W8" s="222" t="s">
        <v>7</v>
      </c>
      <c r="X8" s="222"/>
      <c r="Y8" s="222"/>
      <c r="Z8" s="222" t="s">
        <v>16</v>
      </c>
      <c r="AA8" s="222"/>
      <c r="AB8" s="222"/>
    </row>
    <row r="9" spans="2:31" s="97" customFormat="1" ht="14" x14ac:dyDescent="0.2">
      <c r="E9" s="122"/>
      <c r="F9" s="122"/>
      <c r="G9" s="122"/>
      <c r="H9" s="122"/>
      <c r="I9" s="122"/>
      <c r="J9" s="122"/>
      <c r="K9" s="122"/>
      <c r="L9" s="122"/>
      <c r="M9" s="122"/>
      <c r="N9" s="103"/>
      <c r="O9" s="103"/>
      <c r="P9" s="99"/>
      <c r="Q9" s="122"/>
      <c r="R9" s="122"/>
      <c r="S9" s="122"/>
      <c r="T9" s="122"/>
      <c r="U9" s="122"/>
      <c r="V9" s="122"/>
      <c r="W9" s="122"/>
      <c r="X9" s="122"/>
      <c r="Y9" s="122"/>
    </row>
    <row r="10" spans="2:31" s="97" customFormat="1" ht="20" customHeight="1" x14ac:dyDescent="0.2">
      <c r="B10" s="104">
        <v>1</v>
      </c>
      <c r="C10" s="105" t="s">
        <v>148</v>
      </c>
      <c r="D10" s="105" t="s">
        <v>40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03"/>
      <c r="O10" s="103"/>
      <c r="P10" s="99"/>
      <c r="Q10" s="122"/>
      <c r="R10" s="122"/>
      <c r="S10" s="122"/>
      <c r="T10" s="122"/>
      <c r="U10" s="122"/>
      <c r="V10" s="122"/>
      <c r="W10" s="122"/>
      <c r="X10" s="122"/>
      <c r="Y10" s="122"/>
      <c r="Z10" s="104">
        <v>2</v>
      </c>
      <c r="AA10" s="105" t="s">
        <v>157</v>
      </c>
      <c r="AB10" s="105" t="s">
        <v>26</v>
      </c>
    </row>
    <row r="11" spans="2:31" s="97" customFormat="1" ht="20" customHeight="1" x14ac:dyDescent="0.2">
      <c r="B11" s="104">
        <v>32</v>
      </c>
      <c r="C11" s="105" t="s">
        <v>120</v>
      </c>
      <c r="D11" s="105" t="s">
        <v>88</v>
      </c>
      <c r="E11" s="121"/>
      <c r="F11" s="121"/>
      <c r="H11" s="122"/>
      <c r="I11" s="122"/>
      <c r="J11" s="122"/>
      <c r="K11" s="122"/>
      <c r="L11" s="122"/>
      <c r="M11" s="122"/>
      <c r="N11" s="103"/>
      <c r="O11" s="103"/>
      <c r="P11" s="99"/>
      <c r="Q11" s="122"/>
      <c r="R11" s="122"/>
      <c r="S11" s="122"/>
      <c r="T11" s="122"/>
      <c r="U11" s="122"/>
      <c r="V11" s="122"/>
      <c r="W11" s="122"/>
      <c r="X11" s="122"/>
      <c r="Y11" s="122"/>
      <c r="Z11" s="104">
        <v>31</v>
      </c>
      <c r="AA11" s="105" t="s">
        <v>329</v>
      </c>
      <c r="AB11" s="105" t="s">
        <v>286</v>
      </c>
    </row>
    <row r="12" spans="2:31" s="97" customFormat="1" ht="20" customHeight="1" x14ac:dyDescent="0.2">
      <c r="B12" s="121"/>
      <c r="E12" s="104">
        <v>1</v>
      </c>
      <c r="F12" s="105" t="s">
        <v>148</v>
      </c>
      <c r="G12" s="105" t="s">
        <v>40</v>
      </c>
      <c r="H12" s="121"/>
      <c r="I12" s="121"/>
      <c r="K12" s="121"/>
      <c r="L12" s="121"/>
      <c r="N12" s="121"/>
      <c r="O12" s="121"/>
      <c r="Q12" s="121"/>
      <c r="R12" s="121"/>
      <c r="T12" s="121"/>
      <c r="U12" s="121"/>
      <c r="W12" s="104">
        <v>18</v>
      </c>
      <c r="X12" s="105" t="s">
        <v>185</v>
      </c>
      <c r="Y12" s="105" t="s">
        <v>326</v>
      </c>
      <c r="Z12" s="121"/>
    </row>
    <row r="13" spans="2:31" s="97" customFormat="1" ht="20" customHeight="1" x14ac:dyDescent="0.2">
      <c r="B13" s="121"/>
      <c r="E13" s="104">
        <v>16</v>
      </c>
      <c r="F13" s="105" t="s">
        <v>150</v>
      </c>
      <c r="G13" s="105" t="s">
        <v>41</v>
      </c>
      <c r="H13" s="121"/>
      <c r="I13" s="121"/>
      <c r="K13" s="121"/>
      <c r="L13" s="121"/>
      <c r="N13" s="121"/>
      <c r="O13" s="121"/>
      <c r="Q13" s="121"/>
      <c r="R13" s="121"/>
      <c r="T13" s="121"/>
      <c r="U13" s="121"/>
      <c r="W13" s="104">
        <v>31</v>
      </c>
      <c r="X13" s="105" t="s">
        <v>329</v>
      </c>
      <c r="Y13" s="105" t="s">
        <v>286</v>
      </c>
      <c r="Z13" s="121"/>
      <c r="AD13" s="106"/>
      <c r="AE13" s="106"/>
    </row>
    <row r="14" spans="2:31" s="97" customFormat="1" ht="20" customHeight="1" x14ac:dyDescent="0.2">
      <c r="B14" s="104">
        <v>16</v>
      </c>
      <c r="C14" s="105" t="s">
        <v>150</v>
      </c>
      <c r="D14" s="105" t="s">
        <v>41</v>
      </c>
      <c r="E14" s="121"/>
      <c r="F14" s="121"/>
      <c r="G14" s="107"/>
      <c r="H14" s="121"/>
      <c r="I14" s="121"/>
      <c r="K14" s="121"/>
      <c r="L14" s="121"/>
      <c r="N14" s="121"/>
      <c r="O14" s="121"/>
      <c r="Q14" s="121"/>
      <c r="R14" s="121"/>
      <c r="T14" s="121"/>
      <c r="U14" s="121"/>
      <c r="W14" s="108"/>
      <c r="Z14" s="104">
        <v>15</v>
      </c>
      <c r="AA14" s="105" t="s">
        <v>158</v>
      </c>
      <c r="AB14" s="105" t="s">
        <v>83</v>
      </c>
      <c r="AD14" s="109"/>
      <c r="AE14" s="109"/>
    </row>
    <row r="15" spans="2:31" s="97" customFormat="1" ht="20" customHeight="1" x14ac:dyDescent="0.2">
      <c r="B15" s="104">
        <v>17</v>
      </c>
      <c r="C15" s="105" t="s">
        <v>167</v>
      </c>
      <c r="D15" s="105" t="s">
        <v>31</v>
      </c>
      <c r="E15" s="121"/>
      <c r="F15" s="121"/>
      <c r="H15" s="110"/>
      <c r="I15" s="121"/>
      <c r="K15" s="121"/>
      <c r="L15" s="121"/>
      <c r="N15" s="121"/>
      <c r="O15" s="121"/>
      <c r="Q15" s="121"/>
      <c r="R15" s="121"/>
      <c r="T15" s="121"/>
      <c r="U15" s="121"/>
      <c r="W15" s="111"/>
      <c r="X15" s="121"/>
      <c r="Z15" s="104">
        <v>18</v>
      </c>
      <c r="AA15" s="105" t="s">
        <v>185</v>
      </c>
      <c r="AB15" s="105" t="s">
        <v>326</v>
      </c>
      <c r="AD15" s="109"/>
      <c r="AE15" s="109"/>
    </row>
    <row r="16" spans="2:31" s="97" customFormat="1" ht="20" customHeight="1" x14ac:dyDescent="0.2">
      <c r="E16" s="121"/>
      <c r="H16" s="104">
        <v>1</v>
      </c>
      <c r="I16" s="105" t="s">
        <v>148</v>
      </c>
      <c r="J16" s="105" t="s">
        <v>40</v>
      </c>
      <c r="K16" s="121"/>
      <c r="L16" s="121"/>
      <c r="N16" s="121"/>
      <c r="O16" s="121"/>
      <c r="Q16" s="121"/>
      <c r="R16" s="121"/>
      <c r="T16" s="104">
        <v>10</v>
      </c>
      <c r="U16" s="105" t="s">
        <v>169</v>
      </c>
      <c r="V16" s="105" t="s">
        <v>97</v>
      </c>
      <c r="W16" s="121"/>
      <c r="X16" s="121"/>
      <c r="AD16" s="109"/>
      <c r="AE16" s="109"/>
    </row>
    <row r="17" spans="2:31" s="97" customFormat="1" ht="20" customHeight="1" x14ac:dyDescent="0.2">
      <c r="B17" s="104">
        <v>8</v>
      </c>
      <c r="C17" s="105" t="s">
        <v>170</v>
      </c>
      <c r="D17" s="105" t="s">
        <v>32</v>
      </c>
      <c r="E17" s="121"/>
      <c r="F17" s="121"/>
      <c r="H17" s="104">
        <v>8</v>
      </c>
      <c r="I17" s="105" t="s">
        <v>170</v>
      </c>
      <c r="J17" s="105" t="s">
        <v>32</v>
      </c>
      <c r="K17" s="121"/>
      <c r="L17" s="121"/>
      <c r="N17" s="121"/>
      <c r="O17" s="121"/>
      <c r="Q17" s="121"/>
      <c r="R17" s="121"/>
      <c r="T17" s="104">
        <v>18</v>
      </c>
      <c r="U17" s="105" t="s">
        <v>185</v>
      </c>
      <c r="V17" s="105" t="s">
        <v>326</v>
      </c>
      <c r="W17" s="121"/>
      <c r="X17" s="121"/>
      <c r="Z17" s="104">
        <v>7</v>
      </c>
      <c r="AA17" s="105" t="s">
        <v>159</v>
      </c>
      <c r="AB17" s="105" t="s">
        <v>84</v>
      </c>
      <c r="AD17" s="109"/>
      <c r="AE17" s="109"/>
    </row>
    <row r="18" spans="2:31" s="97" customFormat="1" ht="20" customHeight="1" x14ac:dyDescent="0.2">
      <c r="B18" s="104">
        <v>25</v>
      </c>
      <c r="C18" s="105" t="s">
        <v>147</v>
      </c>
      <c r="D18" s="105" t="s">
        <v>79</v>
      </c>
      <c r="E18" s="121"/>
      <c r="F18" s="121"/>
      <c r="H18" s="111"/>
      <c r="I18" s="121"/>
      <c r="K18" s="111"/>
      <c r="L18" s="121"/>
      <c r="N18" s="223" t="s">
        <v>10</v>
      </c>
      <c r="O18" s="223"/>
      <c r="P18" s="223"/>
      <c r="Q18" s="121"/>
      <c r="R18" s="121"/>
      <c r="T18" s="108"/>
      <c r="U18" s="121"/>
      <c r="W18" s="111"/>
      <c r="X18" s="121"/>
      <c r="Z18" s="104">
        <v>26</v>
      </c>
      <c r="AA18" s="105" t="s">
        <v>133</v>
      </c>
      <c r="AB18" s="105" t="s">
        <v>132</v>
      </c>
      <c r="AD18" s="106"/>
      <c r="AE18" s="109"/>
    </row>
    <row r="19" spans="2:31" s="97" customFormat="1" ht="20" customHeight="1" x14ac:dyDescent="0.2">
      <c r="B19" s="122"/>
      <c r="E19" s="104">
        <v>8</v>
      </c>
      <c r="F19" s="105" t="s">
        <v>170</v>
      </c>
      <c r="G19" s="105" t="s">
        <v>32</v>
      </c>
      <c r="H19" s="121"/>
      <c r="I19" s="121"/>
      <c r="K19" s="111"/>
      <c r="L19" s="121"/>
      <c r="N19" s="104">
        <v>1</v>
      </c>
      <c r="O19" s="105" t="s">
        <v>148</v>
      </c>
      <c r="P19" s="105" t="s">
        <v>40</v>
      </c>
      <c r="Q19" s="121"/>
      <c r="R19" s="121"/>
      <c r="T19" s="111"/>
      <c r="U19" s="121"/>
      <c r="W19" s="104">
        <v>10</v>
      </c>
      <c r="X19" s="105" t="s">
        <v>169</v>
      </c>
      <c r="Y19" s="105" t="s">
        <v>97</v>
      </c>
      <c r="AD19" s="106"/>
      <c r="AE19" s="109"/>
    </row>
    <row r="20" spans="2:31" s="97" customFormat="1" ht="20" customHeight="1" x14ac:dyDescent="0.2">
      <c r="E20" s="104">
        <v>9</v>
      </c>
      <c r="F20" s="105" t="s">
        <v>330</v>
      </c>
      <c r="G20" s="105" t="s">
        <v>321</v>
      </c>
      <c r="H20" s="121"/>
      <c r="I20" s="121"/>
      <c r="K20" s="111"/>
      <c r="L20" s="121"/>
      <c r="N20" s="104">
        <v>11</v>
      </c>
      <c r="O20" s="105" t="s">
        <v>176</v>
      </c>
      <c r="P20" s="105" t="s">
        <v>139</v>
      </c>
      <c r="Q20" s="121"/>
      <c r="R20" s="121"/>
      <c r="T20" s="111"/>
      <c r="U20" s="121"/>
      <c r="W20" s="104">
        <v>26</v>
      </c>
      <c r="X20" s="105" t="s">
        <v>133</v>
      </c>
      <c r="Y20" s="105" t="s">
        <v>132</v>
      </c>
      <c r="AD20" s="106"/>
      <c r="AE20" s="109"/>
    </row>
    <row r="21" spans="2:31" s="97" customFormat="1" ht="20" customHeight="1" x14ac:dyDescent="0.2">
      <c r="B21" s="104">
        <v>9</v>
      </c>
      <c r="C21" s="105" t="s">
        <v>330</v>
      </c>
      <c r="D21" s="105" t="s">
        <v>321</v>
      </c>
      <c r="E21" s="121"/>
      <c r="F21" s="121"/>
      <c r="H21" s="121"/>
      <c r="I21" s="121"/>
      <c r="K21" s="111"/>
      <c r="L21" s="121"/>
      <c r="N21" s="111"/>
      <c r="O21" s="121"/>
      <c r="Q21" s="110"/>
      <c r="R21" s="121"/>
      <c r="T21" s="111"/>
      <c r="U21" s="121"/>
      <c r="W21" s="121"/>
      <c r="X21" s="121"/>
      <c r="Z21" s="104">
        <v>10</v>
      </c>
      <c r="AA21" s="105" t="s">
        <v>169</v>
      </c>
      <c r="AB21" s="105" t="s">
        <v>97</v>
      </c>
      <c r="AD21" s="106"/>
      <c r="AE21" s="109"/>
    </row>
    <row r="22" spans="2:31" s="97" customFormat="1" ht="20" customHeight="1" x14ac:dyDescent="0.2">
      <c r="B22" s="104">
        <v>24</v>
      </c>
      <c r="C22" s="105" t="s">
        <v>162</v>
      </c>
      <c r="D22" s="105" t="s">
        <v>85</v>
      </c>
      <c r="E22" s="121"/>
      <c r="F22" s="121"/>
      <c r="H22" s="121"/>
      <c r="I22" s="121"/>
      <c r="K22" s="104">
        <v>1</v>
      </c>
      <c r="L22" s="105" t="s">
        <v>148</v>
      </c>
      <c r="M22" s="105" t="s">
        <v>40</v>
      </c>
      <c r="N22" s="121"/>
      <c r="O22" s="121"/>
      <c r="Q22" s="104">
        <v>11</v>
      </c>
      <c r="R22" s="105" t="s">
        <v>176</v>
      </c>
      <c r="S22" s="105" t="s">
        <v>139</v>
      </c>
      <c r="T22" s="121"/>
      <c r="U22" s="121"/>
      <c r="W22" s="121"/>
      <c r="X22" s="121"/>
      <c r="Z22" s="104">
        <v>23</v>
      </c>
      <c r="AA22" s="105" t="s">
        <v>140</v>
      </c>
      <c r="AB22" s="105" t="s">
        <v>95</v>
      </c>
      <c r="AD22" s="106"/>
      <c r="AE22" s="109"/>
    </row>
    <row r="23" spans="2:31" s="97" customFormat="1" ht="20" customHeight="1" x14ac:dyDescent="0.2">
      <c r="E23" s="121"/>
      <c r="F23" s="121"/>
      <c r="H23" s="121"/>
      <c r="I23" s="121"/>
      <c r="K23" s="104">
        <v>12</v>
      </c>
      <c r="L23" s="105" t="s">
        <v>211</v>
      </c>
      <c r="M23" s="105" t="s">
        <v>278</v>
      </c>
      <c r="N23" s="121"/>
      <c r="O23" s="121"/>
      <c r="Q23" s="104">
        <v>18</v>
      </c>
      <c r="R23" s="105" t="s">
        <v>185</v>
      </c>
      <c r="S23" s="105" t="s">
        <v>326</v>
      </c>
      <c r="T23" s="121"/>
      <c r="U23" s="121"/>
      <c r="W23" s="121"/>
      <c r="X23" s="121"/>
      <c r="AD23" s="106"/>
      <c r="AE23" s="109"/>
    </row>
    <row r="24" spans="2:31" s="97" customFormat="1" ht="20" customHeight="1" x14ac:dyDescent="0.2">
      <c r="B24" s="104">
        <v>4</v>
      </c>
      <c r="C24" s="105" t="s">
        <v>154</v>
      </c>
      <c r="D24" s="105" t="s">
        <v>118</v>
      </c>
      <c r="E24" s="121"/>
      <c r="F24" s="121"/>
      <c r="H24" s="121"/>
      <c r="I24" s="121"/>
      <c r="K24" s="111"/>
      <c r="L24" s="121"/>
      <c r="N24" s="121"/>
      <c r="O24" s="121"/>
      <c r="Q24" s="121"/>
      <c r="R24" s="121"/>
      <c r="S24" s="107"/>
      <c r="T24" s="121"/>
      <c r="U24" s="121"/>
      <c r="W24" s="121"/>
      <c r="X24" s="121"/>
      <c r="Z24" s="104">
        <v>3</v>
      </c>
      <c r="AA24" s="105" t="s">
        <v>153</v>
      </c>
      <c r="AB24" s="105" t="s">
        <v>127</v>
      </c>
      <c r="AD24" s="106"/>
      <c r="AE24" s="109"/>
    </row>
    <row r="25" spans="2:31" s="97" customFormat="1" ht="20" customHeight="1" x14ac:dyDescent="0.2">
      <c r="B25" s="104">
        <v>29</v>
      </c>
      <c r="C25" s="105" t="s">
        <v>333</v>
      </c>
      <c r="D25" s="105" t="s">
        <v>102</v>
      </c>
      <c r="E25" s="121"/>
      <c r="F25" s="121"/>
      <c r="H25" s="121"/>
      <c r="I25" s="121"/>
      <c r="K25" s="111"/>
      <c r="L25" s="121"/>
      <c r="N25" s="121"/>
      <c r="O25" s="121"/>
      <c r="Q25" s="121"/>
      <c r="R25" s="121"/>
      <c r="T25" s="111"/>
      <c r="U25" s="121"/>
      <c r="W25" s="121"/>
      <c r="X25" s="121"/>
      <c r="Z25" s="104">
        <v>30</v>
      </c>
      <c r="AA25" s="105" t="s">
        <v>181</v>
      </c>
      <c r="AB25" s="105" t="s">
        <v>37</v>
      </c>
      <c r="AD25" s="106"/>
      <c r="AE25" s="109"/>
    </row>
    <row r="26" spans="2:31" s="97" customFormat="1" ht="20" customHeight="1" x14ac:dyDescent="0.2">
      <c r="B26" s="121"/>
      <c r="E26" s="104">
        <v>4</v>
      </c>
      <c r="F26" s="105" t="s">
        <v>154</v>
      </c>
      <c r="G26" s="105" t="s">
        <v>118</v>
      </c>
      <c r="H26" s="121"/>
      <c r="I26" s="121"/>
      <c r="K26" s="111"/>
      <c r="L26" s="121"/>
      <c r="N26" s="222" t="s">
        <v>11</v>
      </c>
      <c r="O26" s="222"/>
      <c r="P26" s="222"/>
      <c r="Q26" s="121"/>
      <c r="R26" s="121"/>
      <c r="T26" s="111"/>
      <c r="U26" s="121"/>
      <c r="W26" s="104">
        <v>3</v>
      </c>
      <c r="X26" s="105" t="s">
        <v>153</v>
      </c>
      <c r="Y26" s="105" t="s">
        <v>127</v>
      </c>
      <c r="Z26" s="121"/>
      <c r="AD26" s="106"/>
      <c r="AE26" s="109"/>
    </row>
    <row r="27" spans="2:31" s="97" customFormat="1" ht="20" customHeight="1" x14ac:dyDescent="0.2">
      <c r="D27" s="112"/>
      <c r="E27" s="104">
        <v>20</v>
      </c>
      <c r="F27" s="105" t="s">
        <v>155</v>
      </c>
      <c r="G27" s="105" t="s">
        <v>24</v>
      </c>
      <c r="H27" s="121"/>
      <c r="I27" s="121"/>
      <c r="K27" s="111"/>
      <c r="L27" s="121"/>
      <c r="N27" s="104">
        <v>12</v>
      </c>
      <c r="O27" s="105" t="s">
        <v>211</v>
      </c>
      <c r="P27" s="105" t="s">
        <v>278</v>
      </c>
      <c r="Q27" s="121"/>
      <c r="R27" s="121"/>
      <c r="T27" s="111"/>
      <c r="U27" s="121"/>
      <c r="W27" s="104">
        <v>14</v>
      </c>
      <c r="X27" s="105" t="s">
        <v>161</v>
      </c>
      <c r="Y27" s="105" t="s">
        <v>27</v>
      </c>
      <c r="AD27" s="106"/>
      <c r="AE27" s="109"/>
    </row>
    <row r="28" spans="2:31" s="97" customFormat="1" ht="20" customHeight="1" x14ac:dyDescent="0.2">
      <c r="B28" s="104">
        <v>13</v>
      </c>
      <c r="C28" s="105" t="s">
        <v>332</v>
      </c>
      <c r="D28" s="105" t="s">
        <v>91</v>
      </c>
      <c r="E28" s="121"/>
      <c r="F28" s="121"/>
      <c r="H28" s="111"/>
      <c r="I28" s="121"/>
      <c r="K28" s="111"/>
      <c r="L28" s="121"/>
      <c r="N28" s="104">
        <v>18</v>
      </c>
      <c r="O28" s="105" t="s">
        <v>185</v>
      </c>
      <c r="P28" s="105" t="s">
        <v>326</v>
      </c>
      <c r="Q28" s="121"/>
      <c r="R28" s="121"/>
      <c r="T28" s="110"/>
      <c r="U28" s="121"/>
      <c r="W28" s="111"/>
      <c r="X28" s="121"/>
      <c r="Z28" s="104">
        <v>14</v>
      </c>
      <c r="AA28" s="105" t="s">
        <v>161</v>
      </c>
      <c r="AB28" s="105" t="s">
        <v>27</v>
      </c>
      <c r="AD28" s="106"/>
      <c r="AE28" s="109"/>
    </row>
    <row r="29" spans="2:31" s="97" customFormat="1" ht="20" customHeight="1" x14ac:dyDescent="0.2">
      <c r="B29" s="104">
        <v>20</v>
      </c>
      <c r="C29" s="105" t="s">
        <v>155</v>
      </c>
      <c r="D29" s="105" t="s">
        <v>24</v>
      </c>
      <c r="E29" s="121"/>
      <c r="F29" s="121"/>
      <c r="H29" s="104">
        <v>4</v>
      </c>
      <c r="I29" s="105" t="s">
        <v>154</v>
      </c>
      <c r="J29" s="105" t="s">
        <v>118</v>
      </c>
      <c r="K29" s="121"/>
      <c r="L29" s="121"/>
      <c r="N29" s="121"/>
      <c r="O29" s="121"/>
      <c r="Q29" s="121"/>
      <c r="R29" s="121"/>
      <c r="T29" s="104">
        <v>11</v>
      </c>
      <c r="U29" s="105" t="s">
        <v>176</v>
      </c>
      <c r="V29" s="105" t="s">
        <v>139</v>
      </c>
      <c r="W29" s="121"/>
      <c r="X29" s="121"/>
      <c r="Z29" s="104">
        <v>19</v>
      </c>
      <c r="AA29" s="105" t="s">
        <v>177</v>
      </c>
      <c r="AB29" s="105" t="s">
        <v>103</v>
      </c>
      <c r="AD29" s="106"/>
      <c r="AE29" s="109"/>
    </row>
    <row r="30" spans="2:31" s="97" customFormat="1" ht="20" customHeight="1" x14ac:dyDescent="0.2">
      <c r="E30" s="121"/>
      <c r="F30" s="121"/>
      <c r="H30" s="104">
        <v>12</v>
      </c>
      <c r="I30" s="105" t="s">
        <v>211</v>
      </c>
      <c r="J30" s="105" t="s">
        <v>278</v>
      </c>
      <c r="K30" s="121"/>
      <c r="L30" s="121"/>
      <c r="N30" s="104" t="s">
        <v>12</v>
      </c>
      <c r="O30" s="105"/>
      <c r="P30" s="105"/>
      <c r="Q30" s="121"/>
      <c r="R30" s="121"/>
      <c r="T30" s="104">
        <v>14</v>
      </c>
      <c r="U30" s="105" t="s">
        <v>161</v>
      </c>
      <c r="V30" s="105" t="s">
        <v>27</v>
      </c>
      <c r="W30" s="121"/>
      <c r="X30" s="121"/>
      <c r="AD30" s="106"/>
      <c r="AE30" s="109"/>
    </row>
    <row r="31" spans="2:31" s="97" customFormat="1" ht="20" customHeight="1" x14ac:dyDescent="0.2">
      <c r="B31" s="104">
        <v>5</v>
      </c>
      <c r="C31" s="105" t="s">
        <v>156</v>
      </c>
      <c r="D31" s="105" t="s">
        <v>25</v>
      </c>
      <c r="E31" s="121"/>
      <c r="F31" s="121"/>
      <c r="H31" s="111"/>
      <c r="I31" s="121"/>
      <c r="K31" s="121"/>
      <c r="L31" s="121"/>
      <c r="N31" s="104" t="s">
        <v>13</v>
      </c>
      <c r="O31" s="105"/>
      <c r="P31" s="105"/>
      <c r="Q31" s="121"/>
      <c r="R31" s="121"/>
      <c r="T31" s="121"/>
      <c r="U31" s="121"/>
      <c r="W31" s="111"/>
      <c r="X31" s="121"/>
      <c r="Z31" s="104">
        <v>6</v>
      </c>
      <c r="AA31" s="105" t="s">
        <v>171</v>
      </c>
      <c r="AB31" s="105" t="s">
        <v>33</v>
      </c>
      <c r="AD31" s="106"/>
      <c r="AE31" s="109"/>
    </row>
    <row r="32" spans="2:31" s="97" customFormat="1" ht="20" customHeight="1" x14ac:dyDescent="0.2">
      <c r="B32" s="104">
        <v>28</v>
      </c>
      <c r="C32" s="105" t="s">
        <v>234</v>
      </c>
      <c r="D32" s="105" t="s">
        <v>86</v>
      </c>
      <c r="E32" s="121"/>
      <c r="F32" s="121"/>
      <c r="H32" s="111"/>
      <c r="I32" s="121"/>
      <c r="K32" s="121"/>
      <c r="L32" s="121"/>
      <c r="N32" s="104" t="s">
        <v>14</v>
      </c>
      <c r="O32" s="105" t="s">
        <v>185</v>
      </c>
      <c r="P32" s="105" t="s">
        <v>326</v>
      </c>
      <c r="Q32" s="121"/>
      <c r="R32" s="121"/>
      <c r="T32" s="121"/>
      <c r="U32" s="121"/>
      <c r="W32" s="111"/>
      <c r="X32" s="121"/>
      <c r="Z32" s="104">
        <v>27</v>
      </c>
      <c r="AA32" s="105" t="s">
        <v>142</v>
      </c>
      <c r="AB32" s="105" t="s">
        <v>107</v>
      </c>
      <c r="AD32" s="106"/>
      <c r="AE32" s="109"/>
    </row>
    <row r="33" spans="2:31" s="97" customFormat="1" ht="20" customHeight="1" x14ac:dyDescent="0.2">
      <c r="B33" s="121"/>
      <c r="E33" s="104">
        <v>5</v>
      </c>
      <c r="F33" s="105" t="s">
        <v>156</v>
      </c>
      <c r="G33" s="105" t="s">
        <v>25</v>
      </c>
      <c r="H33" s="121"/>
      <c r="I33" s="121"/>
      <c r="K33" s="121"/>
      <c r="L33" s="121"/>
      <c r="N33" s="104" t="s">
        <v>15</v>
      </c>
      <c r="O33" s="105" t="s">
        <v>211</v>
      </c>
      <c r="P33" s="105" t="s">
        <v>278</v>
      </c>
      <c r="Q33" s="121"/>
      <c r="R33" s="121"/>
      <c r="T33" s="121"/>
      <c r="U33" s="121"/>
      <c r="W33" s="104">
        <v>6</v>
      </c>
      <c r="X33" s="105" t="s">
        <v>171</v>
      </c>
      <c r="Y33" s="105" t="s">
        <v>33</v>
      </c>
      <c r="Z33" s="121"/>
      <c r="AD33" s="106"/>
      <c r="AE33" s="109"/>
    </row>
    <row r="34" spans="2:31" s="97" customFormat="1" ht="20" customHeight="1" x14ac:dyDescent="0.2">
      <c r="D34" s="112"/>
      <c r="E34" s="104">
        <v>12</v>
      </c>
      <c r="F34" s="105" t="s">
        <v>211</v>
      </c>
      <c r="G34" s="105" t="s">
        <v>278</v>
      </c>
      <c r="H34" s="121"/>
      <c r="I34" s="121"/>
      <c r="K34" s="121"/>
      <c r="L34" s="121"/>
      <c r="N34" s="121"/>
      <c r="Q34" s="121"/>
      <c r="R34" s="121"/>
      <c r="T34" s="121"/>
      <c r="U34" s="121"/>
      <c r="W34" s="104">
        <v>11</v>
      </c>
      <c r="X34" s="105" t="s">
        <v>176</v>
      </c>
      <c r="Y34" s="105" t="s">
        <v>139</v>
      </c>
    </row>
    <row r="35" spans="2:31" s="97" customFormat="1" ht="20" customHeight="1" x14ac:dyDescent="0.2">
      <c r="B35" s="104">
        <v>12</v>
      </c>
      <c r="C35" s="105" t="s">
        <v>211</v>
      </c>
      <c r="D35" s="105" t="s">
        <v>278</v>
      </c>
      <c r="E35" s="121"/>
      <c r="F35" s="121"/>
      <c r="H35" s="121"/>
      <c r="I35" s="121"/>
      <c r="K35" s="121"/>
      <c r="L35" s="121"/>
      <c r="N35" s="121"/>
      <c r="O35" s="121"/>
      <c r="Q35" s="121"/>
      <c r="R35" s="121"/>
      <c r="T35" s="121"/>
      <c r="U35" s="121"/>
      <c r="W35" s="121"/>
      <c r="X35" s="121"/>
      <c r="Z35" s="104">
        <v>11</v>
      </c>
      <c r="AA35" s="105" t="s">
        <v>176</v>
      </c>
      <c r="AB35" s="105" t="s">
        <v>139</v>
      </c>
    </row>
    <row r="36" spans="2:31" s="97" customFormat="1" ht="20" customHeight="1" x14ac:dyDescent="0.2">
      <c r="B36" s="104">
        <v>21</v>
      </c>
      <c r="C36" s="105" t="s">
        <v>180</v>
      </c>
      <c r="D36" s="105" t="s">
        <v>105</v>
      </c>
      <c r="E36" s="121"/>
      <c r="F36" s="121"/>
      <c r="H36" s="121"/>
      <c r="I36" s="121"/>
      <c r="K36" s="121"/>
      <c r="L36" s="121"/>
      <c r="N36" s="121"/>
      <c r="O36" s="121"/>
      <c r="Q36" s="121"/>
      <c r="R36" s="121"/>
      <c r="T36" s="121"/>
      <c r="U36" s="121"/>
      <c r="W36" s="121"/>
      <c r="X36" s="121"/>
      <c r="Z36" s="104">
        <v>22</v>
      </c>
      <c r="AA36" s="105" t="s">
        <v>149</v>
      </c>
      <c r="AB36" s="105" t="s">
        <v>80</v>
      </c>
    </row>
    <row r="37" spans="2:31" ht="21" customHeight="1" x14ac:dyDescent="0.2"/>
    <row r="38" spans="2:31" x14ac:dyDescent="0.2">
      <c r="B38" s="183" t="s">
        <v>337</v>
      </c>
      <c r="C38" s="94"/>
      <c r="D38" s="113"/>
      <c r="G38" s="113"/>
      <c r="J38" s="113"/>
      <c r="P38" s="113"/>
      <c r="S38" s="113"/>
      <c r="T38" s="109"/>
      <c r="U38" s="109"/>
      <c r="V38" s="113"/>
      <c r="W38" s="109"/>
      <c r="X38" s="109"/>
    </row>
    <row r="39" spans="2:31" x14ac:dyDescent="0.2">
      <c r="C39" s="106"/>
      <c r="D39" s="113"/>
      <c r="G39" s="113"/>
      <c r="K39" s="109"/>
      <c r="L39" s="109"/>
      <c r="M39" s="114" t="s">
        <v>60</v>
      </c>
      <c r="N39" s="113"/>
      <c r="O39" s="115"/>
      <c r="P39" s="168"/>
      <c r="Q39" s="116" t="s">
        <v>314</v>
      </c>
      <c r="S39" s="113"/>
      <c r="T39" s="109"/>
      <c r="U39" s="109"/>
      <c r="V39" s="113"/>
      <c r="W39" s="109"/>
      <c r="X39" s="109"/>
    </row>
    <row r="40" spans="2:31" x14ac:dyDescent="0.2">
      <c r="B40" s="106"/>
      <c r="C40" s="106"/>
      <c r="D40" s="113"/>
      <c r="G40" s="113"/>
      <c r="K40" s="109"/>
      <c r="L40" s="109"/>
      <c r="M40" s="114"/>
      <c r="N40" s="113"/>
      <c r="O40" s="114"/>
      <c r="Q40" s="109"/>
      <c r="S40" s="113"/>
      <c r="T40" s="109"/>
      <c r="U40" s="109"/>
      <c r="V40" s="113"/>
      <c r="W40" s="109"/>
      <c r="X40" s="109"/>
    </row>
    <row r="41" spans="2:31" x14ac:dyDescent="0.2">
      <c r="B41" s="106"/>
      <c r="C41" s="106"/>
      <c r="D41" s="113"/>
      <c r="G41" s="113"/>
      <c r="K41" s="109"/>
      <c r="L41" s="109"/>
      <c r="M41" s="114"/>
      <c r="N41" s="113"/>
      <c r="O41" s="114"/>
      <c r="Q41" s="109"/>
      <c r="S41" s="113"/>
      <c r="T41" s="109"/>
      <c r="U41" s="109"/>
      <c r="V41" s="113"/>
      <c r="W41" s="109"/>
      <c r="X41" s="109"/>
    </row>
    <row r="42" spans="2:31" x14ac:dyDescent="0.2">
      <c r="B42" s="106"/>
      <c r="C42" s="106"/>
      <c r="D42" s="113"/>
      <c r="G42" s="113"/>
      <c r="K42" s="109"/>
      <c r="L42" s="109"/>
      <c r="M42" s="114" t="s">
        <v>61</v>
      </c>
      <c r="N42" s="113"/>
      <c r="O42" s="109"/>
      <c r="P42" s="168"/>
      <c r="Q42" s="116" t="s">
        <v>1</v>
      </c>
      <c r="S42" s="113"/>
      <c r="T42" s="109"/>
      <c r="U42" s="109"/>
      <c r="V42" s="113"/>
      <c r="W42" s="109"/>
      <c r="X42" s="109"/>
    </row>
    <row r="43" spans="2:31" s="97" customFormat="1" ht="14" x14ac:dyDescent="0.2">
      <c r="B43" s="121"/>
      <c r="C43" s="121"/>
      <c r="D43" s="95"/>
      <c r="E43" s="121"/>
      <c r="F43" s="121"/>
      <c r="G43" s="95"/>
      <c r="H43" s="121"/>
      <c r="I43" s="121"/>
      <c r="J43" s="95"/>
      <c r="K43" s="121"/>
      <c r="L43" s="121"/>
      <c r="N43" s="121"/>
      <c r="O43" s="121"/>
      <c r="P43" s="95"/>
      <c r="Q43" s="121"/>
      <c r="R43" s="121"/>
      <c r="S43" s="95"/>
      <c r="V43" s="95"/>
    </row>
  </sheetData>
  <mergeCells count="14">
    <mergeCell ref="Z8:AB8"/>
    <mergeCell ref="N18:P18"/>
    <mergeCell ref="N26:P26"/>
    <mergeCell ref="B8:D8"/>
    <mergeCell ref="E8:G8"/>
    <mergeCell ref="H8:J8"/>
    <mergeCell ref="K8:M8"/>
    <mergeCell ref="Q8:S8"/>
    <mergeCell ref="T8:V8"/>
    <mergeCell ref="M2:S2"/>
    <mergeCell ref="M3:S3"/>
    <mergeCell ref="M5:S5"/>
    <mergeCell ref="M7:S7"/>
    <mergeCell ref="W8:Y8"/>
  </mergeCells>
  <pageMargins left="0.25" right="0.25" top="0.75" bottom="0.75" header="0.3" footer="0.3"/>
  <pageSetup paperSize="9" scale="50" orientation="landscape" horizontalDpi="0" verticalDpi="0"/>
  <headerFooter>
    <oddFooter>&amp;C_x000D_&amp;1#&amp;"Calibri"&amp;10&amp;K000000 Confidentiality level: Restricted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BE7BC-E195-AA45-87F6-E8DC5DD67170}">
  <sheetPr>
    <pageSetUpPr fitToPage="1"/>
  </sheetPr>
  <dimension ref="A1:U37"/>
  <sheetViews>
    <sheetView workbookViewId="0">
      <selection activeCell="R60" sqref="A1:XFD1048576"/>
    </sheetView>
  </sheetViews>
  <sheetFormatPr baseColWidth="10" defaultColWidth="11" defaultRowHeight="14" x14ac:dyDescent="0.2"/>
  <cols>
    <col min="1" max="2" width="3.33203125" style="131" customWidth="1"/>
    <col min="3" max="3" width="16.5" style="95" customWidth="1"/>
    <col min="4" max="5" width="3.33203125" style="131" customWidth="1"/>
    <col min="6" max="6" width="16.5" style="95" customWidth="1"/>
    <col min="7" max="8" width="3.33203125" style="131" customWidth="1"/>
    <col min="9" max="9" width="16.5" style="95" customWidth="1"/>
    <col min="10" max="11" width="3.33203125" style="131" customWidth="1"/>
    <col min="12" max="12" width="16.5" style="97" customWidth="1"/>
    <col min="13" max="14" width="3.33203125" style="131" customWidth="1"/>
    <col min="15" max="15" width="16.5" style="95" customWidth="1"/>
    <col min="16" max="17" width="3.33203125" style="131" customWidth="1"/>
    <col min="18" max="18" width="16.5" style="95" customWidth="1"/>
    <col min="19" max="20" width="4" style="97" customWidth="1"/>
    <col min="21" max="21" width="16.5" style="95" customWidth="1"/>
    <col min="22" max="16384" width="11" style="97"/>
  </cols>
  <sheetData>
    <row r="1" spans="1:21" ht="20" customHeight="1" x14ac:dyDescent="0.2">
      <c r="I1" s="219" t="s">
        <v>312</v>
      </c>
      <c r="J1" s="219"/>
      <c r="K1" s="219"/>
      <c r="L1" s="219"/>
      <c r="M1" s="219"/>
      <c r="N1" s="219"/>
      <c r="O1" s="219"/>
    </row>
    <row r="2" spans="1:21" x14ac:dyDescent="0.2">
      <c r="H2" s="98"/>
      <c r="I2" s="220" t="s">
        <v>59</v>
      </c>
      <c r="J2" s="220"/>
      <c r="K2" s="220"/>
      <c r="L2" s="220"/>
      <c r="M2" s="220"/>
      <c r="N2" s="220"/>
      <c r="O2" s="220"/>
    </row>
    <row r="3" spans="1:21" ht="4" customHeight="1" x14ac:dyDescent="0.2">
      <c r="I3" s="97"/>
      <c r="L3" s="131"/>
    </row>
    <row r="4" spans="1:21" x14ac:dyDescent="0.2">
      <c r="H4" s="99"/>
      <c r="I4" s="221" t="s">
        <v>316</v>
      </c>
      <c r="J4" s="221"/>
      <c r="K4" s="221"/>
      <c r="L4" s="221"/>
      <c r="M4" s="221"/>
      <c r="N4" s="221"/>
      <c r="O4" s="221"/>
    </row>
    <row r="5" spans="1:21" x14ac:dyDescent="0.2">
      <c r="H5" s="95"/>
      <c r="J5" s="95"/>
      <c r="K5" s="95"/>
      <c r="L5" s="95"/>
    </row>
    <row r="6" spans="1:21" ht="17" x14ac:dyDescent="0.2">
      <c r="H6" s="96"/>
      <c r="I6" s="219" t="s">
        <v>63</v>
      </c>
      <c r="J6" s="219"/>
      <c r="K6" s="219"/>
      <c r="L6" s="219"/>
      <c r="M6" s="219"/>
      <c r="N6" s="219"/>
      <c r="O6" s="219"/>
    </row>
    <row r="7" spans="1:21" ht="17" x14ac:dyDescent="0.2">
      <c r="H7" s="130"/>
      <c r="I7" s="130"/>
      <c r="J7" s="130"/>
      <c r="K7" s="130"/>
      <c r="L7" s="130"/>
      <c r="M7" s="130"/>
      <c r="N7" s="130"/>
      <c r="O7" s="130"/>
    </row>
    <row r="8" spans="1:21" s="102" customFormat="1" ht="16" x14ac:dyDescent="0.2">
      <c r="B8" s="101"/>
      <c r="C8" s="132" t="s">
        <v>7</v>
      </c>
      <c r="E8" s="101"/>
      <c r="F8" s="132" t="s">
        <v>8</v>
      </c>
      <c r="H8" s="101"/>
      <c r="I8" s="132" t="s">
        <v>9</v>
      </c>
      <c r="O8" s="132" t="s">
        <v>9</v>
      </c>
      <c r="Q8" s="101"/>
      <c r="R8" s="132" t="s">
        <v>8</v>
      </c>
      <c r="U8" s="132" t="s">
        <v>7</v>
      </c>
    </row>
    <row r="9" spans="1:21" s="102" customFormat="1" ht="16" x14ac:dyDescent="0.2">
      <c r="B9" s="101"/>
      <c r="C9" s="132"/>
      <c r="E9" s="101"/>
      <c r="F9" s="132"/>
      <c r="H9" s="101"/>
      <c r="I9" s="132"/>
      <c r="O9" s="132"/>
      <c r="Q9" s="101"/>
      <c r="R9" s="132"/>
      <c r="U9" s="132"/>
    </row>
    <row r="10" spans="1:21" ht="17" customHeight="1" x14ac:dyDescent="0.2">
      <c r="A10" s="104">
        <v>33</v>
      </c>
      <c r="B10" s="105" t="s">
        <v>233</v>
      </c>
      <c r="C10" s="105" t="s">
        <v>81</v>
      </c>
      <c r="J10" s="97"/>
      <c r="K10" s="97"/>
      <c r="M10" s="97"/>
      <c r="N10" s="97"/>
      <c r="S10" s="104">
        <v>34</v>
      </c>
      <c r="T10" s="105" t="s">
        <v>188</v>
      </c>
      <c r="U10" s="105" t="s">
        <v>130</v>
      </c>
    </row>
    <row r="11" spans="1:21" ht="17" customHeight="1" x14ac:dyDescent="0.2">
      <c r="A11" s="104">
        <v>48</v>
      </c>
      <c r="B11" s="133"/>
      <c r="C11" s="133"/>
      <c r="J11" s="97"/>
      <c r="K11" s="97"/>
      <c r="M11" s="97"/>
      <c r="N11" s="97"/>
      <c r="S11" s="104">
        <v>47</v>
      </c>
      <c r="T11" s="133"/>
      <c r="U11" s="133"/>
    </row>
    <row r="12" spans="1:21" ht="17" customHeight="1" x14ac:dyDescent="0.2">
      <c r="D12" s="110"/>
      <c r="J12" s="97"/>
      <c r="K12" s="97"/>
      <c r="L12" s="134"/>
      <c r="R12" s="131"/>
      <c r="S12" s="135"/>
    </row>
    <row r="13" spans="1:21" ht="17" customHeight="1" x14ac:dyDescent="0.2">
      <c r="D13" s="104">
        <v>33</v>
      </c>
      <c r="E13" s="105" t="s">
        <v>233</v>
      </c>
      <c r="F13" s="105" t="s">
        <v>81</v>
      </c>
      <c r="J13" s="97"/>
      <c r="K13" s="97"/>
      <c r="P13" s="104">
        <v>34</v>
      </c>
      <c r="Q13" s="105" t="s">
        <v>188</v>
      </c>
      <c r="R13" s="105" t="s">
        <v>130</v>
      </c>
    </row>
    <row r="14" spans="1:21" ht="17" customHeight="1" x14ac:dyDescent="0.2">
      <c r="D14" s="104">
        <v>40</v>
      </c>
      <c r="E14" s="105" t="s">
        <v>266</v>
      </c>
      <c r="F14" s="105" t="s">
        <v>192</v>
      </c>
      <c r="P14" s="104">
        <v>39</v>
      </c>
      <c r="Q14" s="105" t="s">
        <v>190</v>
      </c>
      <c r="R14" s="105" t="s">
        <v>129</v>
      </c>
    </row>
    <row r="15" spans="1:21" ht="17" customHeight="1" x14ac:dyDescent="0.2">
      <c r="D15" s="111"/>
      <c r="F15" s="131"/>
      <c r="G15" s="111"/>
      <c r="J15" s="223" t="s">
        <v>10</v>
      </c>
      <c r="K15" s="223"/>
      <c r="L15" s="223"/>
      <c r="P15" s="108"/>
      <c r="R15" s="131"/>
      <c r="S15" s="136"/>
    </row>
    <row r="16" spans="1:21" ht="17" customHeight="1" x14ac:dyDescent="0.2">
      <c r="A16" s="104">
        <v>40</v>
      </c>
      <c r="B16" s="105" t="s">
        <v>266</v>
      </c>
      <c r="C16" s="105" t="s">
        <v>192</v>
      </c>
      <c r="F16" s="131"/>
      <c r="G16" s="111"/>
      <c r="J16" s="104">
        <v>36</v>
      </c>
      <c r="K16" s="105" t="s">
        <v>123</v>
      </c>
      <c r="L16" s="105" t="s">
        <v>122</v>
      </c>
      <c r="P16" s="111"/>
      <c r="R16" s="131"/>
      <c r="S16" s="104">
        <v>39</v>
      </c>
      <c r="T16" s="105" t="s">
        <v>190</v>
      </c>
      <c r="U16" s="105" t="s">
        <v>129</v>
      </c>
    </row>
    <row r="17" spans="1:21" ht="17" customHeight="1" x14ac:dyDescent="0.2">
      <c r="A17" s="104">
        <v>41</v>
      </c>
      <c r="B17" s="105" t="s">
        <v>270</v>
      </c>
      <c r="C17" s="105" t="s">
        <v>100</v>
      </c>
      <c r="F17" s="131"/>
      <c r="G17" s="111"/>
      <c r="J17" s="104">
        <v>38</v>
      </c>
      <c r="K17" s="105" t="s">
        <v>328</v>
      </c>
      <c r="L17" s="105" t="s">
        <v>288</v>
      </c>
      <c r="P17" s="111"/>
      <c r="R17" s="131"/>
      <c r="S17" s="104">
        <v>42</v>
      </c>
      <c r="T17" s="105" t="s">
        <v>182</v>
      </c>
      <c r="U17" s="105" t="s">
        <v>137</v>
      </c>
    </row>
    <row r="18" spans="1:21" ht="17" customHeight="1" x14ac:dyDescent="0.2">
      <c r="F18" s="131"/>
      <c r="G18" s="111"/>
      <c r="I18" s="131"/>
      <c r="J18" s="111"/>
      <c r="M18" s="110"/>
      <c r="O18" s="131"/>
      <c r="P18" s="111"/>
      <c r="R18" s="131"/>
    </row>
    <row r="19" spans="1:21" ht="17" customHeight="1" x14ac:dyDescent="0.2">
      <c r="F19" s="131"/>
      <c r="G19" s="104">
        <v>36</v>
      </c>
      <c r="H19" s="105" t="s">
        <v>123</v>
      </c>
      <c r="I19" s="105" t="s">
        <v>122</v>
      </c>
      <c r="M19" s="104">
        <v>34</v>
      </c>
      <c r="N19" s="105" t="s">
        <v>188</v>
      </c>
      <c r="O19" s="105" t="s">
        <v>130</v>
      </c>
      <c r="R19" s="131"/>
    </row>
    <row r="20" spans="1:21" ht="17" customHeight="1" x14ac:dyDescent="0.2">
      <c r="F20" s="131"/>
      <c r="G20" s="104">
        <v>40</v>
      </c>
      <c r="H20" s="105" t="s">
        <v>266</v>
      </c>
      <c r="I20" s="105" t="s">
        <v>192</v>
      </c>
      <c r="M20" s="104">
        <v>38</v>
      </c>
      <c r="N20" s="105" t="s">
        <v>328</v>
      </c>
      <c r="O20" s="105" t="s">
        <v>288</v>
      </c>
      <c r="R20" s="131"/>
    </row>
    <row r="21" spans="1:21" ht="17" customHeight="1" x14ac:dyDescent="0.2">
      <c r="F21" s="131"/>
      <c r="G21" s="111"/>
      <c r="I21" s="131"/>
      <c r="O21" s="131"/>
      <c r="P21" s="111"/>
      <c r="R21" s="131"/>
    </row>
    <row r="22" spans="1:21" ht="17" customHeight="1" x14ac:dyDescent="0.2">
      <c r="A22" s="104">
        <v>36</v>
      </c>
      <c r="B22" s="105" t="s">
        <v>123</v>
      </c>
      <c r="C22" s="105" t="s">
        <v>122</v>
      </c>
      <c r="F22" s="131"/>
      <c r="G22" s="111"/>
      <c r="J22" s="222" t="s">
        <v>11</v>
      </c>
      <c r="K22" s="222"/>
      <c r="L22" s="222"/>
      <c r="P22" s="111"/>
      <c r="R22" s="131"/>
      <c r="S22" s="104">
        <v>35</v>
      </c>
      <c r="T22" s="105" t="s">
        <v>174</v>
      </c>
      <c r="U22" s="105" t="s">
        <v>35</v>
      </c>
    </row>
    <row r="23" spans="1:21" ht="17" customHeight="1" x14ac:dyDescent="0.2">
      <c r="A23" s="104">
        <v>45</v>
      </c>
      <c r="B23" s="105" t="s">
        <v>136</v>
      </c>
      <c r="C23" s="105" t="s">
        <v>135</v>
      </c>
      <c r="F23" s="131"/>
      <c r="G23" s="111"/>
      <c r="J23" s="104">
        <v>34</v>
      </c>
      <c r="K23" s="105" t="s">
        <v>188</v>
      </c>
      <c r="L23" s="105" t="s">
        <v>130</v>
      </c>
      <c r="P23" s="111"/>
      <c r="R23" s="131"/>
      <c r="S23" s="104">
        <v>46</v>
      </c>
      <c r="T23" s="133"/>
      <c r="U23" s="133"/>
    </row>
    <row r="24" spans="1:21" ht="17" customHeight="1" x14ac:dyDescent="0.2">
      <c r="D24" s="111"/>
      <c r="F24" s="131"/>
      <c r="G24" s="111"/>
      <c r="J24" s="104">
        <v>40</v>
      </c>
      <c r="K24" s="105" t="s">
        <v>266</v>
      </c>
      <c r="L24" s="105" t="s">
        <v>192</v>
      </c>
      <c r="P24" s="110"/>
      <c r="R24" s="131"/>
      <c r="S24" s="135"/>
    </row>
    <row r="25" spans="1:21" ht="17" customHeight="1" x14ac:dyDescent="0.2">
      <c r="D25" s="104">
        <v>36</v>
      </c>
      <c r="E25" s="105" t="s">
        <v>123</v>
      </c>
      <c r="F25" s="105" t="s">
        <v>122</v>
      </c>
      <c r="L25" s="98"/>
      <c r="P25" s="104">
        <v>35</v>
      </c>
      <c r="Q25" s="105" t="s">
        <v>174</v>
      </c>
      <c r="R25" s="105" t="s">
        <v>35</v>
      </c>
    </row>
    <row r="26" spans="1:21" ht="17" customHeight="1" x14ac:dyDescent="0.2">
      <c r="D26" s="104">
        <v>37</v>
      </c>
      <c r="E26" s="105" t="s">
        <v>143</v>
      </c>
      <c r="F26" s="105" t="s">
        <v>38</v>
      </c>
      <c r="J26" s="104" t="s">
        <v>64</v>
      </c>
      <c r="K26" s="104" t="s">
        <v>328</v>
      </c>
      <c r="L26" s="104" t="s">
        <v>288</v>
      </c>
      <c r="P26" s="104">
        <v>38</v>
      </c>
      <c r="Q26" s="105" t="s">
        <v>328</v>
      </c>
      <c r="R26" s="105" t="s">
        <v>288</v>
      </c>
    </row>
    <row r="27" spans="1:21" ht="17" customHeight="1" x14ac:dyDescent="0.2">
      <c r="D27" s="111"/>
      <c r="F27" s="131"/>
      <c r="J27" s="104" t="s">
        <v>65</v>
      </c>
      <c r="K27" s="104" t="s">
        <v>123</v>
      </c>
      <c r="L27" s="104" t="s">
        <v>122</v>
      </c>
      <c r="R27" s="131"/>
      <c r="S27" s="136"/>
    </row>
    <row r="28" spans="1:21" ht="17" customHeight="1" x14ac:dyDescent="0.2">
      <c r="A28" s="104">
        <v>37</v>
      </c>
      <c r="B28" s="105" t="s">
        <v>143</v>
      </c>
      <c r="C28" s="105" t="s">
        <v>38</v>
      </c>
      <c r="J28" s="104" t="s">
        <v>66</v>
      </c>
      <c r="K28" s="104" t="s">
        <v>266</v>
      </c>
      <c r="L28" s="104" t="s">
        <v>192</v>
      </c>
      <c r="S28" s="104">
        <v>38</v>
      </c>
      <c r="T28" s="105" t="s">
        <v>328</v>
      </c>
      <c r="U28" s="105" t="s">
        <v>288</v>
      </c>
    </row>
    <row r="29" spans="1:21" ht="17" customHeight="1" x14ac:dyDescent="0.2">
      <c r="A29" s="104">
        <v>44</v>
      </c>
      <c r="B29" s="105" t="s">
        <v>166</v>
      </c>
      <c r="C29" s="105" t="s">
        <v>29</v>
      </c>
      <c r="J29" s="104" t="s">
        <v>67</v>
      </c>
      <c r="K29" s="104" t="s">
        <v>188</v>
      </c>
      <c r="L29" s="104" t="s">
        <v>130</v>
      </c>
      <c r="S29" s="104">
        <v>43</v>
      </c>
      <c r="T29" s="105" t="s">
        <v>334</v>
      </c>
      <c r="U29" s="105" t="s">
        <v>323</v>
      </c>
    </row>
    <row r="31" spans="1:21" x14ac:dyDescent="0.2">
      <c r="A31" s="137"/>
    </row>
    <row r="32" spans="1:21" s="109" customFormat="1" ht="15" x14ac:dyDescent="0.2">
      <c r="B32" s="106"/>
      <c r="C32" s="113"/>
      <c r="D32" s="106"/>
      <c r="E32" s="106"/>
      <c r="F32" s="113"/>
      <c r="G32" s="106"/>
      <c r="H32" s="106"/>
      <c r="I32" s="113"/>
      <c r="J32" s="106"/>
      <c r="K32" s="106"/>
      <c r="M32" s="106"/>
      <c r="N32" s="106"/>
      <c r="O32" s="113"/>
      <c r="P32" s="106"/>
      <c r="Q32" s="106"/>
      <c r="R32" s="113"/>
      <c r="U32" s="113"/>
    </row>
    <row r="33" spans="1:21" s="109" customFormat="1" ht="15" x14ac:dyDescent="0.2">
      <c r="A33" s="183" t="s">
        <v>337</v>
      </c>
      <c r="B33" s="94"/>
      <c r="C33" s="24"/>
      <c r="D33" s="106"/>
      <c r="E33" s="106"/>
      <c r="F33" s="113"/>
      <c r="G33" s="106"/>
      <c r="H33" s="106"/>
      <c r="I33" s="113"/>
      <c r="J33" s="106"/>
      <c r="K33" s="106"/>
      <c r="M33" s="106"/>
      <c r="N33" s="106"/>
      <c r="O33" s="113"/>
      <c r="P33" s="106"/>
      <c r="Q33" s="106"/>
      <c r="R33" s="113"/>
      <c r="U33" s="113"/>
    </row>
    <row r="34" spans="1:21" s="109" customFormat="1" ht="15" x14ac:dyDescent="0.2">
      <c r="B34" s="106"/>
      <c r="C34" s="113"/>
      <c r="D34" s="106"/>
      <c r="E34" s="106"/>
      <c r="F34" s="113"/>
      <c r="G34" s="106"/>
      <c r="H34" s="106"/>
      <c r="I34" s="114" t="s">
        <v>60</v>
      </c>
      <c r="J34" s="113"/>
      <c r="K34" s="115"/>
      <c r="L34" s="168"/>
      <c r="M34" s="116" t="s">
        <v>314</v>
      </c>
      <c r="N34" s="106"/>
      <c r="O34" s="113"/>
      <c r="P34" s="106"/>
      <c r="Q34" s="106"/>
      <c r="R34" s="113"/>
      <c r="U34" s="113"/>
    </row>
    <row r="35" spans="1:21" s="109" customFormat="1" ht="15" x14ac:dyDescent="0.2">
      <c r="A35" s="106"/>
      <c r="B35" s="106"/>
      <c r="C35" s="113"/>
      <c r="D35" s="106"/>
      <c r="E35" s="106"/>
      <c r="F35" s="113"/>
      <c r="G35" s="106"/>
      <c r="H35" s="106"/>
      <c r="I35" s="114"/>
      <c r="J35" s="113"/>
      <c r="K35" s="114"/>
      <c r="N35" s="106"/>
      <c r="O35" s="113"/>
      <c r="P35" s="106"/>
      <c r="Q35" s="106"/>
      <c r="R35" s="113"/>
      <c r="U35" s="113"/>
    </row>
    <row r="36" spans="1:21" s="109" customFormat="1" ht="15" x14ac:dyDescent="0.2">
      <c r="A36" s="106"/>
      <c r="B36" s="106"/>
      <c r="C36" s="113"/>
      <c r="D36" s="106"/>
      <c r="E36" s="106"/>
      <c r="F36" s="113"/>
      <c r="G36" s="106"/>
      <c r="H36" s="106"/>
      <c r="I36" s="114"/>
      <c r="J36" s="113"/>
      <c r="K36" s="114"/>
      <c r="N36" s="106"/>
      <c r="O36" s="113"/>
      <c r="P36" s="106"/>
      <c r="Q36" s="106"/>
      <c r="R36" s="113"/>
      <c r="U36" s="113"/>
    </row>
    <row r="37" spans="1:21" s="109" customFormat="1" ht="15" x14ac:dyDescent="0.2">
      <c r="A37" s="106"/>
      <c r="B37" s="106"/>
      <c r="C37" s="113"/>
      <c r="D37" s="106"/>
      <c r="E37" s="106"/>
      <c r="F37" s="113"/>
      <c r="G37" s="106"/>
      <c r="H37" s="106"/>
      <c r="I37" s="114" t="s">
        <v>61</v>
      </c>
      <c r="J37" s="113"/>
      <c r="L37" s="168"/>
      <c r="M37" s="116" t="s">
        <v>1</v>
      </c>
      <c r="N37" s="106"/>
      <c r="O37" s="113"/>
      <c r="P37" s="106"/>
      <c r="Q37" s="106"/>
      <c r="R37" s="113"/>
      <c r="U37" s="113"/>
    </row>
  </sheetData>
  <mergeCells count="6">
    <mergeCell ref="J22:L22"/>
    <mergeCell ref="I1:O1"/>
    <mergeCell ref="I2:O2"/>
    <mergeCell ref="I4:O4"/>
    <mergeCell ref="I6:O6"/>
    <mergeCell ref="J15:L15"/>
  </mergeCells>
  <pageMargins left="0.7" right="0.7" top="0.75" bottom="0.75" header="0.3" footer="0.3"/>
  <pageSetup paperSize="9" scale="75" orientation="landscape" horizontalDpi="0" verticalDpi="0"/>
  <headerFooter>
    <oddFooter>&amp;C_x000D_&amp;1#&amp;"Calibri"&amp;10&amp;K000000 Confidentiality level: Restricted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DC2F-568E-A243-A9B3-BE31E17527A2}">
  <dimension ref="B1:H65"/>
  <sheetViews>
    <sheetView workbookViewId="0">
      <selection activeCell="K41" sqref="K4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47" customWidth="1"/>
    <col min="4" max="4" width="25.33203125" style="1" customWidth="1"/>
    <col min="5" max="5" width="11.33203125" style="1" customWidth="1"/>
    <col min="6" max="6" width="13.33203125" style="138" customWidth="1"/>
    <col min="7" max="8" width="13.33203125" style="1" customWidth="1"/>
    <col min="9" max="9" width="10.83203125" style="1" customWidth="1"/>
    <col min="10" max="16384" width="8.83203125" style="1"/>
  </cols>
  <sheetData>
    <row r="1" spans="2:8" ht="17" x14ac:dyDescent="0.2">
      <c r="D1" s="49"/>
    </row>
    <row r="2" spans="2:8" ht="6" customHeight="1" x14ac:dyDescent="0.2">
      <c r="E2" s="48"/>
    </row>
    <row r="3" spans="2:8" ht="17" x14ac:dyDescent="0.2">
      <c r="B3" s="50"/>
      <c r="D3" s="49" t="s">
        <v>21</v>
      </c>
      <c r="F3" s="224" t="s">
        <v>307</v>
      </c>
      <c r="G3" s="225"/>
      <c r="H3" s="226"/>
    </row>
    <row r="4" spans="2:8" x14ac:dyDescent="0.2">
      <c r="B4" s="51"/>
      <c r="C4" s="51"/>
      <c r="D4" s="52"/>
      <c r="E4" s="52"/>
      <c r="F4" s="227" t="s">
        <v>308</v>
      </c>
      <c r="G4" s="202"/>
      <c r="H4" s="228"/>
    </row>
    <row r="5" spans="2:8" s="8" customFormat="1" ht="30" x14ac:dyDescent="0.2">
      <c r="B5" s="51" t="s">
        <v>47</v>
      </c>
      <c r="C5" s="51" t="s">
        <v>48</v>
      </c>
      <c r="D5" s="51" t="s">
        <v>49</v>
      </c>
      <c r="E5" s="53" t="s">
        <v>50</v>
      </c>
      <c r="F5" s="54" t="s">
        <v>6</v>
      </c>
      <c r="G5" s="39" t="s">
        <v>22</v>
      </c>
      <c r="H5" s="55" t="s">
        <v>51</v>
      </c>
    </row>
    <row r="6" spans="2:8" x14ac:dyDescent="0.2">
      <c r="B6" s="56">
        <v>1</v>
      </c>
      <c r="C6" s="117" t="s">
        <v>148</v>
      </c>
      <c r="D6" s="118" t="s">
        <v>40</v>
      </c>
      <c r="E6" s="59">
        <f>Table5[[#This Row],[KOPVĒRTĒJUMS]]</f>
        <v>112</v>
      </c>
      <c r="F6" s="60">
        <v>12</v>
      </c>
      <c r="G6" s="57">
        <v>100</v>
      </c>
      <c r="H6" s="61">
        <f>Table5[[#This Row],[KVALIFIKĀCIJA]]+Table5[[#This Row],[FINĀLS]]</f>
        <v>112</v>
      </c>
    </row>
    <row r="7" spans="2:8" x14ac:dyDescent="0.2">
      <c r="B7" s="56">
        <v>2</v>
      </c>
      <c r="C7" s="117" t="s">
        <v>176</v>
      </c>
      <c r="D7" s="118" t="s">
        <v>139</v>
      </c>
      <c r="E7" s="59">
        <f>Table5[[#This Row],[KOPVĒRTĒJUMS]]</f>
        <v>90</v>
      </c>
      <c r="F7" s="60">
        <v>2</v>
      </c>
      <c r="G7" s="57">
        <v>88</v>
      </c>
      <c r="H7" s="61">
        <f>Table5[[#This Row],[KVALIFIKĀCIJA]]+Table5[[#This Row],[FINĀLS]]</f>
        <v>90</v>
      </c>
    </row>
    <row r="8" spans="2:8" x14ac:dyDescent="0.2">
      <c r="B8" s="56">
        <v>3</v>
      </c>
      <c r="C8" s="117" t="s">
        <v>185</v>
      </c>
      <c r="D8" s="118" t="s">
        <v>326</v>
      </c>
      <c r="E8" s="59">
        <f>Table5[[#This Row],[KOPVĒRTĒJUMS]]</f>
        <v>78.5</v>
      </c>
      <c r="F8" s="60">
        <v>0.5</v>
      </c>
      <c r="G8" s="57">
        <v>78</v>
      </c>
      <c r="H8" s="61">
        <f>Table5[[#This Row],[KVALIFIKĀCIJA]]+Table5[[#This Row],[FINĀLS]]</f>
        <v>78.5</v>
      </c>
    </row>
    <row r="9" spans="2:8" x14ac:dyDescent="0.2">
      <c r="B9" s="56">
        <v>4</v>
      </c>
      <c r="C9" s="57" t="s">
        <v>211</v>
      </c>
      <c r="D9" s="58" t="s">
        <v>278</v>
      </c>
      <c r="E9" s="59">
        <f>Table5[[#This Row],[KOPVĒRTĒJUMS]]</f>
        <v>71</v>
      </c>
      <c r="F9" s="60">
        <v>2</v>
      </c>
      <c r="G9" s="57">
        <v>69</v>
      </c>
      <c r="H9" s="61">
        <f>Table5[[#This Row],[KVALIFIKĀCIJA]]+Table5[[#This Row],[FINĀLS]]</f>
        <v>71</v>
      </c>
    </row>
    <row r="10" spans="2:8" x14ac:dyDescent="0.2">
      <c r="B10" s="56">
        <v>5</v>
      </c>
      <c r="C10" s="117" t="s">
        <v>154</v>
      </c>
      <c r="D10" s="118" t="s">
        <v>118</v>
      </c>
      <c r="E10" s="139">
        <f>Table5[[#This Row],[KOPVĒRTĒJUMS]]</f>
        <v>67</v>
      </c>
      <c r="F10" s="140">
        <v>6</v>
      </c>
      <c r="G10" s="57">
        <v>61</v>
      </c>
      <c r="H10" s="141">
        <f>Table5[[#This Row],[KVALIFIKĀCIJA]]+Table5[[#This Row],[FINĀLS]]</f>
        <v>67</v>
      </c>
    </row>
    <row r="11" spans="2:8" x14ac:dyDescent="0.2">
      <c r="B11" s="56">
        <v>6</v>
      </c>
      <c r="C11" s="117" t="s">
        <v>170</v>
      </c>
      <c r="D11" s="118" t="s">
        <v>32</v>
      </c>
      <c r="E11" s="59">
        <f>Table5[[#This Row],[KOPVĒRTĒJUMS]]</f>
        <v>64</v>
      </c>
      <c r="F11" s="60">
        <v>3</v>
      </c>
      <c r="G11" s="57">
        <v>61</v>
      </c>
      <c r="H11" s="61">
        <f>Table5[[#This Row],[KVALIFIKĀCIJA]]+Table5[[#This Row],[FINĀLS]]</f>
        <v>64</v>
      </c>
    </row>
    <row r="12" spans="2:8" x14ac:dyDescent="0.2">
      <c r="B12" s="56">
        <v>7</v>
      </c>
      <c r="C12" s="117" t="s">
        <v>169</v>
      </c>
      <c r="D12" s="118" t="s">
        <v>97</v>
      </c>
      <c r="E12" s="59">
        <f>Table5[[#This Row],[KOPVĒRTĒJUMS]]</f>
        <v>63</v>
      </c>
      <c r="F12" s="60">
        <v>2</v>
      </c>
      <c r="G12" s="57">
        <v>61</v>
      </c>
      <c r="H12" s="61">
        <f>Table5[[#This Row],[KVALIFIKĀCIJA]]+Table5[[#This Row],[FINĀLS]]</f>
        <v>63</v>
      </c>
    </row>
    <row r="13" spans="2:8" x14ac:dyDescent="0.2">
      <c r="B13" s="56">
        <v>8</v>
      </c>
      <c r="C13" s="117" t="s">
        <v>153</v>
      </c>
      <c r="D13" s="118" t="s">
        <v>127</v>
      </c>
      <c r="E13" s="59">
        <f>Table5[[#This Row],[KOPVĒRTĒJUMS]]</f>
        <v>62</v>
      </c>
      <c r="F13" s="60">
        <v>8</v>
      </c>
      <c r="G13" s="57">
        <v>54</v>
      </c>
      <c r="H13" s="61">
        <f>Table5[[#This Row],[KVALIFIKĀCIJA]]+Table5[[#This Row],[FINĀLS]]</f>
        <v>62</v>
      </c>
    </row>
    <row r="14" spans="2:8" x14ac:dyDescent="0.2">
      <c r="B14" s="56">
        <v>9</v>
      </c>
      <c r="C14" s="57" t="s">
        <v>161</v>
      </c>
      <c r="D14" s="58" t="s">
        <v>27</v>
      </c>
      <c r="E14" s="59">
        <f>Table5[[#This Row],[KOPVĒRTĒJUMS]]</f>
        <v>62</v>
      </c>
      <c r="F14" s="60">
        <v>1</v>
      </c>
      <c r="G14" s="57">
        <v>61</v>
      </c>
      <c r="H14" s="61">
        <f>Table5[[#This Row],[KVALIFIKĀCIJA]]+Table5[[#This Row],[FINĀLS]]</f>
        <v>62</v>
      </c>
    </row>
    <row r="15" spans="2:8" x14ac:dyDescent="0.2">
      <c r="B15" s="56">
        <v>10</v>
      </c>
      <c r="C15" s="117" t="s">
        <v>156</v>
      </c>
      <c r="D15" s="118" t="s">
        <v>25</v>
      </c>
      <c r="E15" s="59">
        <f>Table5[[#This Row],[KOPVĒRTĒJUMS]]</f>
        <v>58</v>
      </c>
      <c r="F15" s="60">
        <v>4</v>
      </c>
      <c r="G15" s="57">
        <v>54</v>
      </c>
      <c r="H15" s="61">
        <f>Table5[[#This Row],[KVALIFIKĀCIJA]]+Table5[[#This Row],[FINĀLS]]</f>
        <v>58</v>
      </c>
    </row>
    <row r="16" spans="2:8" x14ac:dyDescent="0.2">
      <c r="B16" s="56">
        <v>11</v>
      </c>
      <c r="C16" s="117" t="s">
        <v>171</v>
      </c>
      <c r="D16" s="118" t="s">
        <v>33</v>
      </c>
      <c r="E16" s="59">
        <f>Table5[[#This Row],[KOPVĒRTĒJUMS]]</f>
        <v>58</v>
      </c>
      <c r="F16" s="60">
        <v>4</v>
      </c>
      <c r="G16" s="57">
        <v>54</v>
      </c>
      <c r="H16" s="61">
        <f>Table5[[#This Row],[KVALIFIKĀCIJA]]+Table5[[#This Row],[FINĀLS]]</f>
        <v>58</v>
      </c>
    </row>
    <row r="17" spans="2:8" x14ac:dyDescent="0.2">
      <c r="B17" s="56">
        <v>12</v>
      </c>
      <c r="C17" s="57" t="s">
        <v>330</v>
      </c>
      <c r="D17" s="58" t="s">
        <v>321</v>
      </c>
      <c r="E17" s="59">
        <f>Table5[[#This Row],[KOPVĒRTĒJUMS]]</f>
        <v>56</v>
      </c>
      <c r="F17" s="60">
        <v>2</v>
      </c>
      <c r="G17" s="57">
        <v>54</v>
      </c>
      <c r="H17" s="61">
        <f>Table5[[#This Row],[KVALIFIKĀCIJA]]+Table5[[#This Row],[FINĀLS]]</f>
        <v>56</v>
      </c>
    </row>
    <row r="18" spans="2:8" x14ac:dyDescent="0.2">
      <c r="B18" s="56">
        <v>13</v>
      </c>
      <c r="C18" s="117" t="s">
        <v>150</v>
      </c>
      <c r="D18" s="118" t="s">
        <v>41</v>
      </c>
      <c r="E18" s="139">
        <f>Table5[[#This Row],[KOPVĒRTĒJUMS]]</f>
        <v>55</v>
      </c>
      <c r="F18" s="60">
        <v>1</v>
      </c>
      <c r="G18" s="57">
        <v>54</v>
      </c>
      <c r="H18" s="141">
        <f>Table5[[#This Row],[KVALIFIKĀCIJA]]+Table5[[#This Row],[FINĀLS]]</f>
        <v>55</v>
      </c>
    </row>
    <row r="19" spans="2:8" x14ac:dyDescent="0.2">
      <c r="B19" s="56">
        <v>14</v>
      </c>
      <c r="C19" s="117" t="s">
        <v>155</v>
      </c>
      <c r="D19" s="118" t="s">
        <v>24</v>
      </c>
      <c r="E19" s="59">
        <f>Table5[[#This Row],[KOPVĒRTĒJUMS]]</f>
        <v>54.5</v>
      </c>
      <c r="F19" s="60">
        <v>0.5</v>
      </c>
      <c r="G19" s="57">
        <v>54</v>
      </c>
      <c r="H19" s="61">
        <f>Table5[[#This Row],[KVALIFIKĀCIJA]]+Table5[[#This Row],[FINĀLS]]</f>
        <v>54.5</v>
      </c>
    </row>
    <row r="20" spans="2:8" x14ac:dyDescent="0.2">
      <c r="B20" s="56">
        <v>15</v>
      </c>
      <c r="C20" s="57" t="s">
        <v>133</v>
      </c>
      <c r="D20" s="58" t="s">
        <v>132</v>
      </c>
      <c r="E20" s="59">
        <f>Table5[[#This Row],[KOPVĒRTĒJUMS]]</f>
        <v>54.25</v>
      </c>
      <c r="F20" s="60">
        <v>0.25</v>
      </c>
      <c r="G20" s="57">
        <v>54</v>
      </c>
      <c r="H20" s="61">
        <f>Table5[[#This Row],[KVALIFIKĀCIJA]]+Table5[[#This Row],[FINĀLS]]</f>
        <v>54.25</v>
      </c>
    </row>
    <row r="21" spans="2:8" x14ac:dyDescent="0.2">
      <c r="B21" s="56">
        <v>16</v>
      </c>
      <c r="C21" s="117" t="s">
        <v>329</v>
      </c>
      <c r="D21" s="118" t="s">
        <v>286</v>
      </c>
      <c r="E21" s="59">
        <f>Table5[[#This Row],[KOPVĒRTĒJUMS]]</f>
        <v>54.25</v>
      </c>
      <c r="F21" s="60">
        <v>0.25</v>
      </c>
      <c r="G21" s="57">
        <v>54</v>
      </c>
      <c r="H21" s="61">
        <f>Table5[[#This Row],[KVALIFIKĀCIJA]]+Table5[[#This Row],[FINĀLS]]</f>
        <v>54.25</v>
      </c>
    </row>
    <row r="22" spans="2:8" x14ac:dyDescent="0.2">
      <c r="B22" s="56">
        <v>17</v>
      </c>
      <c r="C22" s="117" t="s">
        <v>157</v>
      </c>
      <c r="D22" s="118" t="s">
        <v>26</v>
      </c>
      <c r="E22" s="139">
        <f>Table5[[#This Row],[KOPVĒRTĒJUMS]]</f>
        <v>34</v>
      </c>
      <c r="F22" s="140">
        <v>10</v>
      </c>
      <c r="G22" s="57">
        <v>24</v>
      </c>
      <c r="H22" s="141">
        <f>Table5[[#This Row],[KVALIFIKĀCIJA]]+Table5[[#This Row],[FINĀLS]]</f>
        <v>34</v>
      </c>
    </row>
    <row r="23" spans="2:8" x14ac:dyDescent="0.2">
      <c r="B23" s="56">
        <v>18</v>
      </c>
      <c r="C23" s="57" t="s">
        <v>159</v>
      </c>
      <c r="D23" s="58" t="s">
        <v>84</v>
      </c>
      <c r="E23" s="59">
        <f>Table5[[#This Row],[KOPVĒRTĒJUMS]]</f>
        <v>27</v>
      </c>
      <c r="F23" s="60">
        <v>3</v>
      </c>
      <c r="G23" s="57">
        <v>24</v>
      </c>
      <c r="H23" s="61">
        <f>Table5[[#This Row],[KVALIFIKĀCIJA]]+Table5[[#This Row],[FINĀLS]]</f>
        <v>27</v>
      </c>
    </row>
    <row r="24" spans="2:8" x14ac:dyDescent="0.2">
      <c r="B24" s="56">
        <v>19</v>
      </c>
      <c r="C24" s="117" t="s">
        <v>332</v>
      </c>
      <c r="D24" s="118" t="s">
        <v>91</v>
      </c>
      <c r="E24" s="59">
        <f>Table5[[#This Row],[KOPVĒRTĒJUMS]]</f>
        <v>25</v>
      </c>
      <c r="F24" s="60">
        <v>1</v>
      </c>
      <c r="G24" s="57">
        <v>24</v>
      </c>
      <c r="H24" s="61">
        <f>Table5[[#This Row],[KVALIFIKĀCIJA]]+Table5[[#This Row],[FINĀLS]]</f>
        <v>25</v>
      </c>
    </row>
    <row r="25" spans="2:8" x14ac:dyDescent="0.2">
      <c r="B25" s="56">
        <v>20</v>
      </c>
      <c r="C25" s="117" t="s">
        <v>158</v>
      </c>
      <c r="D25" s="118" t="s">
        <v>83</v>
      </c>
      <c r="E25" s="139">
        <f>Table5[[#This Row],[KOPVĒRTĒJUMS]]</f>
        <v>25</v>
      </c>
      <c r="F25" s="60">
        <v>1</v>
      </c>
      <c r="G25" s="57">
        <v>24</v>
      </c>
      <c r="H25" s="141">
        <f>Table5[[#This Row],[KVALIFIKĀCIJA]]+Table5[[#This Row],[FINĀLS]]</f>
        <v>25</v>
      </c>
    </row>
    <row r="26" spans="2:8" x14ac:dyDescent="0.2">
      <c r="B26" s="56">
        <v>21</v>
      </c>
      <c r="C26" s="57" t="s">
        <v>167</v>
      </c>
      <c r="D26" s="58" t="s">
        <v>31</v>
      </c>
      <c r="E26" s="59">
        <f>Table5[[#This Row],[KOPVĒRTĒJUMS]]</f>
        <v>24.5</v>
      </c>
      <c r="F26" s="60">
        <v>0.5</v>
      </c>
      <c r="G26" s="57">
        <v>24</v>
      </c>
      <c r="H26" s="61">
        <f>Table5[[#This Row],[KVALIFIKĀCIJA]]+Table5[[#This Row],[FINĀLS]]</f>
        <v>24.5</v>
      </c>
    </row>
    <row r="27" spans="2:8" s="37" customFormat="1" x14ac:dyDescent="0.2">
      <c r="B27" s="56">
        <v>22</v>
      </c>
      <c r="C27" s="57" t="s">
        <v>177</v>
      </c>
      <c r="D27" s="58" t="s">
        <v>103</v>
      </c>
      <c r="E27" s="59">
        <f>Table5[[#This Row],[KOPVĒRTĒJUMS]]</f>
        <v>24.5</v>
      </c>
      <c r="F27" s="60">
        <v>0.5</v>
      </c>
      <c r="G27" s="57">
        <v>24</v>
      </c>
      <c r="H27" s="61">
        <f>Table5[[#This Row],[KVALIFIKĀCIJA]]+Table5[[#This Row],[FINĀLS]]</f>
        <v>24.5</v>
      </c>
    </row>
    <row r="28" spans="2:8" x14ac:dyDescent="0.2">
      <c r="B28" s="56">
        <v>23</v>
      </c>
      <c r="C28" s="57" t="s">
        <v>180</v>
      </c>
      <c r="D28" s="58" t="s">
        <v>105</v>
      </c>
      <c r="E28" s="59">
        <f>Table5[[#This Row],[KOPVĒRTĒJUMS]]</f>
        <v>24.5</v>
      </c>
      <c r="F28" s="60">
        <v>0.5</v>
      </c>
      <c r="G28" s="57">
        <v>24</v>
      </c>
      <c r="H28" s="61">
        <f>Table5[[#This Row],[KVALIFIKĀCIJA]]+Table5[[#This Row],[FINĀLS]]</f>
        <v>24.5</v>
      </c>
    </row>
    <row r="29" spans="2:8" x14ac:dyDescent="0.2">
      <c r="B29" s="56">
        <v>24</v>
      </c>
      <c r="C29" s="117" t="s">
        <v>149</v>
      </c>
      <c r="D29" s="118" t="s">
        <v>80</v>
      </c>
      <c r="E29" s="59">
        <f>Table5[[#This Row],[KOPVĒRTĒJUMS]]</f>
        <v>24.5</v>
      </c>
      <c r="F29" s="60">
        <v>0.5</v>
      </c>
      <c r="G29" s="57">
        <v>24</v>
      </c>
      <c r="H29" s="61">
        <f>Table5[[#This Row],[KVALIFIKĀCIJA]]+Table5[[#This Row],[FINĀLS]]</f>
        <v>24.5</v>
      </c>
    </row>
    <row r="30" spans="2:8" s="37" customFormat="1" x14ac:dyDescent="0.2">
      <c r="B30" s="56">
        <v>25</v>
      </c>
      <c r="C30" s="57" t="s">
        <v>140</v>
      </c>
      <c r="D30" s="58" t="s">
        <v>95</v>
      </c>
      <c r="E30" s="59">
        <f>Table5[[#This Row],[KOPVĒRTĒJUMS]]</f>
        <v>24.5</v>
      </c>
      <c r="F30" s="60">
        <v>0.5</v>
      </c>
      <c r="G30" s="57">
        <v>24</v>
      </c>
      <c r="H30" s="61">
        <f>Table5[[#This Row],[KVALIFIKĀCIJA]]+Table5[[#This Row],[FINĀLS]]</f>
        <v>24.5</v>
      </c>
    </row>
    <row r="31" spans="2:8" x14ac:dyDescent="0.2">
      <c r="B31" s="56">
        <v>26</v>
      </c>
      <c r="C31" s="117" t="s">
        <v>162</v>
      </c>
      <c r="D31" s="118" t="s">
        <v>85</v>
      </c>
      <c r="E31" s="139">
        <f>Table5[[#This Row],[KOPVĒRTĒJUMS]]</f>
        <v>24.5</v>
      </c>
      <c r="F31" s="60">
        <v>0.5</v>
      </c>
      <c r="G31" s="57">
        <v>24</v>
      </c>
      <c r="H31" s="141">
        <f>Table5[[#This Row],[KVALIFIKĀCIJA]]+Table5[[#This Row],[FINĀLS]]</f>
        <v>24.5</v>
      </c>
    </row>
    <row r="32" spans="2:8" x14ac:dyDescent="0.2">
      <c r="B32" s="56">
        <v>27</v>
      </c>
      <c r="C32" s="117" t="s">
        <v>147</v>
      </c>
      <c r="D32" s="118" t="s">
        <v>79</v>
      </c>
      <c r="E32" s="59">
        <f>Table5[[#This Row],[KOPVĒRTĒJUMS]]</f>
        <v>24.25</v>
      </c>
      <c r="F32" s="60">
        <v>0.25</v>
      </c>
      <c r="G32" s="57">
        <v>24</v>
      </c>
      <c r="H32" s="61">
        <f>Table5[[#This Row],[KVALIFIKĀCIJA]]+Table5[[#This Row],[FINĀLS]]</f>
        <v>24.25</v>
      </c>
    </row>
    <row r="33" spans="2:8" x14ac:dyDescent="0.2">
      <c r="B33" s="56">
        <v>28</v>
      </c>
      <c r="C33" s="117" t="s">
        <v>142</v>
      </c>
      <c r="D33" s="118" t="s">
        <v>107</v>
      </c>
      <c r="E33" s="139">
        <f>Table5[[#This Row],[KOPVĒRTĒJUMS]]</f>
        <v>24.25</v>
      </c>
      <c r="F33" s="60">
        <v>0.25</v>
      </c>
      <c r="G33" s="57">
        <v>24</v>
      </c>
      <c r="H33" s="141">
        <f>Table5[[#This Row],[KVALIFIKĀCIJA]]+Table5[[#This Row],[FINĀLS]]</f>
        <v>24.25</v>
      </c>
    </row>
    <row r="34" spans="2:8" s="37" customFormat="1" x14ac:dyDescent="0.2">
      <c r="B34" s="56">
        <v>29</v>
      </c>
      <c r="C34" s="117" t="s">
        <v>234</v>
      </c>
      <c r="D34" s="118" t="s">
        <v>86</v>
      </c>
      <c r="E34" s="139">
        <f>Table5[[#This Row],[KOPVĒRTĒJUMS]]</f>
        <v>24.25</v>
      </c>
      <c r="F34" s="60">
        <v>0.25</v>
      </c>
      <c r="G34" s="57">
        <v>24</v>
      </c>
      <c r="H34" s="141">
        <f>Table5[[#This Row],[KVALIFIKĀCIJA]]+Table5[[#This Row],[FINĀLS]]</f>
        <v>24.25</v>
      </c>
    </row>
    <row r="35" spans="2:8" x14ac:dyDescent="0.2">
      <c r="B35" s="56">
        <v>30</v>
      </c>
      <c r="C35" s="117" t="s">
        <v>333</v>
      </c>
      <c r="D35" s="118" t="s">
        <v>102</v>
      </c>
      <c r="E35" s="139">
        <f>Table5[[#This Row],[KOPVĒRTĒJUMS]]</f>
        <v>24.25</v>
      </c>
      <c r="F35" s="60">
        <v>0.25</v>
      </c>
      <c r="G35" s="57">
        <v>24</v>
      </c>
      <c r="H35" s="141">
        <f>Table5[[#This Row],[KVALIFIKĀCIJA]]+Table5[[#This Row],[FINĀLS]]</f>
        <v>24.25</v>
      </c>
    </row>
    <row r="36" spans="2:8" x14ac:dyDescent="0.2">
      <c r="B36" s="56">
        <v>31</v>
      </c>
      <c r="C36" s="117" t="s">
        <v>181</v>
      </c>
      <c r="D36" s="118" t="s">
        <v>37</v>
      </c>
      <c r="E36" s="139">
        <f>Table5[[#This Row],[KOPVĒRTĒJUMS]]</f>
        <v>24.25</v>
      </c>
      <c r="F36" s="60">
        <v>0.25</v>
      </c>
      <c r="G36" s="57">
        <v>24</v>
      </c>
      <c r="H36" s="141">
        <f>Table5[[#This Row],[KVALIFIKĀCIJA]]+Table5[[#This Row],[FINĀLS]]</f>
        <v>24.25</v>
      </c>
    </row>
    <row r="37" spans="2:8" x14ac:dyDescent="0.2">
      <c r="B37" s="56">
        <v>32</v>
      </c>
      <c r="C37" s="117" t="s">
        <v>120</v>
      </c>
      <c r="D37" s="118" t="s">
        <v>88</v>
      </c>
      <c r="E37" s="139">
        <f>Table5[[#This Row],[KOPVĒRTĒJUMS]]</f>
        <v>24.25</v>
      </c>
      <c r="F37" s="60">
        <v>0.25</v>
      </c>
      <c r="G37" s="57">
        <v>24</v>
      </c>
      <c r="H37" s="141">
        <f>Table5[[#This Row],[KVALIFIKĀCIJA]]+Table5[[#This Row],[FINĀLS]]</f>
        <v>24.25</v>
      </c>
    </row>
    <row r="38" spans="2:8" x14ac:dyDescent="0.2">
      <c r="B38" s="56">
        <v>33</v>
      </c>
      <c r="C38" s="117" t="s">
        <v>328</v>
      </c>
      <c r="D38" s="118" t="s">
        <v>288</v>
      </c>
      <c r="E38" s="59">
        <f>Table5[[#This Row],[KOPVĒRTĒJUMS]]</f>
        <v>23.1</v>
      </c>
      <c r="F38" s="60">
        <v>0.1</v>
      </c>
      <c r="G38" s="57">
        <v>23</v>
      </c>
      <c r="H38" s="61">
        <f>Table5[[#This Row],[KVALIFIKĀCIJA]]+Table5[[#This Row],[FINĀLS]]</f>
        <v>23.1</v>
      </c>
    </row>
    <row r="39" spans="2:8" x14ac:dyDescent="0.2">
      <c r="B39" s="56">
        <v>34</v>
      </c>
      <c r="C39" s="57" t="s">
        <v>123</v>
      </c>
      <c r="D39" s="58" t="s">
        <v>122</v>
      </c>
      <c r="E39" s="59">
        <f>Table5[[#This Row],[KOPVĒRTĒJUMS]]</f>
        <v>21.1</v>
      </c>
      <c r="F39" s="60">
        <v>0.1</v>
      </c>
      <c r="G39" s="57">
        <v>21</v>
      </c>
      <c r="H39" s="61">
        <f>Table5[[#This Row],[KVALIFIKĀCIJA]]+Table5[[#This Row],[FINĀLS]]</f>
        <v>21.1</v>
      </c>
    </row>
    <row r="40" spans="2:8" s="37" customFormat="1" x14ac:dyDescent="0.2">
      <c r="B40" s="56">
        <v>35</v>
      </c>
      <c r="C40" s="117" t="s">
        <v>266</v>
      </c>
      <c r="D40" s="118" t="s">
        <v>192</v>
      </c>
      <c r="E40" s="139">
        <f>Table5[[#This Row],[KOPVĒRTĒJUMS]]</f>
        <v>19.100000000000001</v>
      </c>
      <c r="F40" s="60">
        <v>0.1</v>
      </c>
      <c r="G40" s="57">
        <v>19</v>
      </c>
      <c r="H40" s="141">
        <f>Table5[[#This Row],[KVALIFIKĀCIJA]]+Table5[[#This Row],[FINĀLS]]</f>
        <v>19.100000000000001</v>
      </c>
    </row>
    <row r="41" spans="2:8" s="37" customFormat="1" x14ac:dyDescent="0.2">
      <c r="B41" s="56">
        <v>36</v>
      </c>
      <c r="C41" s="57" t="s">
        <v>188</v>
      </c>
      <c r="D41" s="58" t="s">
        <v>130</v>
      </c>
      <c r="E41" s="59">
        <f>Table5[[#This Row],[KOPVĒRTĒJUMS]]</f>
        <v>17.100000000000001</v>
      </c>
      <c r="F41" s="60">
        <v>0.1</v>
      </c>
      <c r="G41" s="57">
        <v>17</v>
      </c>
      <c r="H41" s="61">
        <f>Table5[[#This Row],[KVALIFIKĀCIJA]]+Table5[[#This Row],[FINĀLS]]</f>
        <v>17.100000000000001</v>
      </c>
    </row>
    <row r="42" spans="2:8" s="37" customFormat="1" x14ac:dyDescent="0.2">
      <c r="B42" s="56">
        <v>37</v>
      </c>
      <c r="C42" s="117" t="s">
        <v>233</v>
      </c>
      <c r="D42" s="118" t="s">
        <v>81</v>
      </c>
      <c r="E42" s="59">
        <f>Table5[[#This Row],[KOPVĒRTĒJUMS]]</f>
        <v>15.1</v>
      </c>
      <c r="F42" s="60">
        <v>0.1</v>
      </c>
      <c r="G42" s="57">
        <v>15</v>
      </c>
      <c r="H42" s="61">
        <f>Table5[[#This Row],[KVALIFIKĀCIJA]]+Table5[[#This Row],[FINĀLS]]</f>
        <v>15.1</v>
      </c>
    </row>
    <row r="43" spans="2:8" s="37" customFormat="1" x14ac:dyDescent="0.2">
      <c r="B43" s="56">
        <v>38</v>
      </c>
      <c r="C43" s="57" t="s">
        <v>174</v>
      </c>
      <c r="D43" s="58" t="s">
        <v>35</v>
      </c>
      <c r="E43" s="59">
        <f>Table5[[#This Row],[KOPVĒRTĒJUMS]]</f>
        <v>15.1</v>
      </c>
      <c r="F43" s="60">
        <v>0.1</v>
      </c>
      <c r="G43" s="57">
        <v>15</v>
      </c>
      <c r="H43" s="61">
        <f>Table5[[#This Row],[KVALIFIKĀCIJA]]+Table5[[#This Row],[FINĀLS]]</f>
        <v>15.1</v>
      </c>
    </row>
    <row r="44" spans="2:8" s="37" customFormat="1" x14ac:dyDescent="0.2">
      <c r="B44" s="56">
        <v>39</v>
      </c>
      <c r="C44" s="117" t="s">
        <v>143</v>
      </c>
      <c r="D44" s="118" t="s">
        <v>38</v>
      </c>
      <c r="E44" s="59">
        <f>Table5[[#This Row],[KOPVĒRTĒJUMS]]</f>
        <v>15.1</v>
      </c>
      <c r="F44" s="60">
        <v>0.1</v>
      </c>
      <c r="G44" s="57">
        <v>15</v>
      </c>
      <c r="H44" s="61">
        <f>Table5[[#This Row],[KVALIFIKĀCIJA]]+Table5[[#This Row],[FINĀLS]]</f>
        <v>15.1</v>
      </c>
    </row>
    <row r="45" spans="2:8" s="37" customFormat="1" x14ac:dyDescent="0.2">
      <c r="B45" s="56">
        <v>40</v>
      </c>
      <c r="C45" s="56" t="s">
        <v>190</v>
      </c>
      <c r="D45" s="118" t="s">
        <v>129</v>
      </c>
      <c r="E45" s="59">
        <f>Table5[[#This Row],[KOPVĒRTĒJUMS]]</f>
        <v>15.1</v>
      </c>
      <c r="F45" s="60">
        <v>0.1</v>
      </c>
      <c r="G45" s="57">
        <v>15</v>
      </c>
      <c r="H45" s="61">
        <f>Table5[[#This Row],[KVALIFIKĀCIJA]]+Table5[[#This Row],[FINĀLS]]</f>
        <v>15.1</v>
      </c>
    </row>
    <row r="46" spans="2:8" s="37" customFormat="1" x14ac:dyDescent="0.2">
      <c r="B46" s="56">
        <v>41</v>
      </c>
      <c r="C46" s="117" t="s">
        <v>270</v>
      </c>
      <c r="D46" s="118" t="s">
        <v>100</v>
      </c>
      <c r="E46" s="59">
        <f>Table5[[#This Row],[KOPVĒRTĒJUMS]]</f>
        <v>10.1</v>
      </c>
      <c r="F46" s="60">
        <v>0.1</v>
      </c>
      <c r="G46" s="57">
        <v>10</v>
      </c>
      <c r="H46" s="61">
        <f>Table5[[#This Row],[KVALIFIKĀCIJA]]+Table5[[#This Row],[FINĀLS]]</f>
        <v>10.1</v>
      </c>
    </row>
    <row r="47" spans="2:8" s="37" customFormat="1" x14ac:dyDescent="0.2">
      <c r="B47" s="56">
        <v>42</v>
      </c>
      <c r="C47" s="57" t="s">
        <v>182</v>
      </c>
      <c r="D47" s="58" t="s">
        <v>137</v>
      </c>
      <c r="E47" s="59">
        <f>Table5[[#This Row],[KOPVĒRTĒJUMS]]</f>
        <v>10.1</v>
      </c>
      <c r="F47" s="60">
        <v>0.1</v>
      </c>
      <c r="G47" s="57">
        <v>10</v>
      </c>
      <c r="H47" s="61">
        <f>Table5[[#This Row],[KVALIFIKĀCIJA]]+Table5[[#This Row],[FINĀLS]]</f>
        <v>10.1</v>
      </c>
    </row>
    <row r="48" spans="2:8" s="37" customFormat="1" x14ac:dyDescent="0.2">
      <c r="B48" s="56">
        <v>43</v>
      </c>
      <c r="C48" s="57" t="s">
        <v>334</v>
      </c>
      <c r="D48" s="62" t="s">
        <v>323</v>
      </c>
      <c r="E48" s="59">
        <f>Table5[[#This Row],[KOPVĒRTĒJUMS]]</f>
        <v>10.1</v>
      </c>
      <c r="F48" s="60">
        <v>0.1</v>
      </c>
      <c r="G48" s="57">
        <v>10</v>
      </c>
      <c r="H48" s="61">
        <f>Table5[[#This Row],[KVALIFIKĀCIJA]]+Table5[[#This Row],[FINĀLS]]</f>
        <v>10.1</v>
      </c>
    </row>
    <row r="49" spans="2:8" s="37" customFormat="1" x14ac:dyDescent="0.2">
      <c r="B49" s="56">
        <v>44</v>
      </c>
      <c r="C49" s="57" t="s">
        <v>166</v>
      </c>
      <c r="D49" s="58" t="s">
        <v>29</v>
      </c>
      <c r="E49" s="59">
        <f>Table5[[#This Row],[KOPVĒRTĒJUMS]]</f>
        <v>10.1</v>
      </c>
      <c r="F49" s="60">
        <v>0.1</v>
      </c>
      <c r="G49" s="57">
        <v>10</v>
      </c>
      <c r="H49" s="61">
        <f>Table5[[#This Row],[KVALIFIKĀCIJA]]+Table5[[#This Row],[FINĀLS]]</f>
        <v>10.1</v>
      </c>
    </row>
    <row r="50" spans="2:8" s="37" customFormat="1" x14ac:dyDescent="0.2">
      <c r="B50" s="56">
        <v>45</v>
      </c>
      <c r="C50" s="117" t="s">
        <v>136</v>
      </c>
      <c r="D50" s="118" t="s">
        <v>135</v>
      </c>
      <c r="E50" s="139">
        <f>Table5[[#This Row],[KOPVĒRTĒJUMS]]</f>
        <v>10.1</v>
      </c>
      <c r="F50" s="60">
        <v>0.1</v>
      </c>
      <c r="G50" s="57">
        <v>10</v>
      </c>
      <c r="H50" s="141">
        <f>Table5[[#This Row],[KVALIFIKĀCIJA]]+Table5[[#This Row],[FINĀLS]]</f>
        <v>10.1</v>
      </c>
    </row>
    <row r="51" spans="2:8" s="37" customFormat="1" x14ac:dyDescent="0.2">
      <c r="B51" s="56">
        <v>46</v>
      </c>
      <c r="C51" s="117" t="s">
        <v>179</v>
      </c>
      <c r="D51" s="118" t="s">
        <v>322</v>
      </c>
      <c r="E51" s="139">
        <f>Table5[[#This Row],[KOPVĒRTĒJUMS]]</f>
        <v>0</v>
      </c>
      <c r="F51" s="60">
        <v>0</v>
      </c>
      <c r="G51" s="57">
        <v>0</v>
      </c>
      <c r="H51" s="141">
        <f>Table5[[#This Row],[KVALIFIKĀCIJA]]+Table5[[#This Row],[FINĀLS]]</f>
        <v>0</v>
      </c>
    </row>
    <row r="52" spans="2:8" s="37" customFormat="1" x14ac:dyDescent="0.2">
      <c r="B52" s="56">
        <v>47</v>
      </c>
      <c r="C52" s="117" t="s">
        <v>172</v>
      </c>
      <c r="D52" s="118" t="s">
        <v>99</v>
      </c>
      <c r="E52" s="139">
        <f>Table5[[#This Row],[KOPVĒRTĒJUMS]]</f>
        <v>0</v>
      </c>
      <c r="F52" s="60">
        <v>0</v>
      </c>
      <c r="G52" s="57">
        <v>0</v>
      </c>
      <c r="H52" s="141">
        <f>Table5[[#This Row],[KVALIFIKĀCIJA]]+Table5[[#This Row],[FINĀLS]]</f>
        <v>0</v>
      </c>
    </row>
    <row r="53" spans="2:8" s="37" customFormat="1" x14ac:dyDescent="0.2">
      <c r="B53" s="56">
        <v>48</v>
      </c>
      <c r="C53" s="57" t="s">
        <v>116</v>
      </c>
      <c r="D53" s="58" t="s">
        <v>115</v>
      </c>
      <c r="E53" s="59">
        <f>Table5[[#This Row],[KOPVĒRTĒJUMS]]</f>
        <v>0</v>
      </c>
      <c r="F53" s="60">
        <v>0</v>
      </c>
      <c r="G53" s="57">
        <v>0</v>
      </c>
      <c r="H53" s="61">
        <f>Table5[[#This Row],[KVALIFIKĀCIJA]]+Table5[[#This Row],[FINĀLS]]</f>
        <v>0</v>
      </c>
    </row>
    <row r="54" spans="2:8" s="37" customFormat="1" x14ac:dyDescent="0.2">
      <c r="B54" s="56">
        <v>49</v>
      </c>
      <c r="C54" s="57" t="s">
        <v>175</v>
      </c>
      <c r="D54" s="58" t="s">
        <v>255</v>
      </c>
      <c r="E54" s="59">
        <f>Table5[[#This Row],[KOPVĒRTĒJUMS]]</f>
        <v>0</v>
      </c>
      <c r="F54" s="60">
        <v>0</v>
      </c>
      <c r="G54" s="57">
        <v>0</v>
      </c>
      <c r="H54" s="61">
        <f>Table5[[#This Row],[KVALIFIKĀCIJA]]+Table5[[#This Row],[FINĀLS]]</f>
        <v>0</v>
      </c>
    </row>
    <row r="55" spans="2:8" s="37" customFormat="1" x14ac:dyDescent="0.2">
      <c r="B55" s="56">
        <v>50</v>
      </c>
      <c r="C55" s="117" t="s">
        <v>164</v>
      </c>
      <c r="D55" s="118" t="s">
        <v>92</v>
      </c>
      <c r="E55" s="139">
        <f>Table5[[#This Row],[KOPVĒRTĒJUMS]]</f>
        <v>0</v>
      </c>
      <c r="F55" s="60">
        <v>0</v>
      </c>
      <c r="G55" s="57">
        <v>0</v>
      </c>
      <c r="H55" s="141">
        <f>Table5[[#This Row],[KVALIFIKĀCIJA]]+Table5[[#This Row],[FINĀLS]]</f>
        <v>0</v>
      </c>
    </row>
    <row r="56" spans="2:8" s="37" customFormat="1" x14ac:dyDescent="0.2">
      <c r="B56" s="56">
        <v>51</v>
      </c>
      <c r="C56" s="57" t="s">
        <v>325</v>
      </c>
      <c r="D56" s="58" t="s">
        <v>318</v>
      </c>
      <c r="E56" s="59">
        <f>Table5[[#This Row],[KOPVĒRTĒJUMS]]</f>
        <v>0</v>
      </c>
      <c r="F56" s="60">
        <v>0</v>
      </c>
      <c r="G56" s="57">
        <v>0</v>
      </c>
      <c r="H56" s="61">
        <f>Table5[[#This Row],[KVALIFIKĀCIJA]]+Table5[[#This Row],[FINĀLS]]</f>
        <v>0</v>
      </c>
    </row>
    <row r="57" spans="2:8" s="37" customFormat="1" x14ac:dyDescent="0.2">
      <c r="B57" s="56">
        <v>52</v>
      </c>
      <c r="C57" s="57" t="s">
        <v>168</v>
      </c>
      <c r="D57" s="58" t="s">
        <v>96</v>
      </c>
      <c r="E57" s="59">
        <f>Table5[[#This Row],[KOPVĒRTĒJUMS]]</f>
        <v>0</v>
      </c>
      <c r="F57" s="60">
        <v>0</v>
      </c>
      <c r="G57" s="57">
        <v>0</v>
      </c>
      <c r="H57" s="61">
        <f>Table5[[#This Row],[KVALIFIKĀCIJA]]+Table5[[#This Row],[FINĀLS]]</f>
        <v>0</v>
      </c>
    </row>
    <row r="58" spans="2:8" s="37" customFormat="1" x14ac:dyDescent="0.2">
      <c r="B58" s="56">
        <v>53</v>
      </c>
      <c r="C58" s="57" t="s">
        <v>160</v>
      </c>
      <c r="D58" s="58" t="s">
        <v>119</v>
      </c>
      <c r="E58" s="59">
        <f>Table5[[#This Row],[KOPVĒRTĒJUMS]]</f>
        <v>0</v>
      </c>
      <c r="F58" s="60">
        <v>0</v>
      </c>
      <c r="G58" s="57">
        <v>0</v>
      </c>
      <c r="H58" s="61">
        <f>Table5[[#This Row],[KVALIFIKĀCIJA]]+Table5[[#This Row],[FINĀLS]]</f>
        <v>0</v>
      </c>
    </row>
    <row r="59" spans="2:8" s="37" customFormat="1" x14ac:dyDescent="0.2">
      <c r="B59" s="56">
        <v>54</v>
      </c>
      <c r="C59" s="117" t="s">
        <v>265</v>
      </c>
      <c r="D59" s="118" t="s">
        <v>253</v>
      </c>
      <c r="E59" s="139">
        <f>Table5[[#This Row],[KOPVĒRTĒJUMS]]</f>
        <v>0</v>
      </c>
      <c r="F59" s="60">
        <v>0</v>
      </c>
      <c r="G59" s="57">
        <v>0</v>
      </c>
      <c r="H59" s="141">
        <f>Table5[[#This Row],[KVALIFIKĀCIJA]]+Table5[[#This Row],[FINĀLS]]</f>
        <v>0</v>
      </c>
    </row>
    <row r="60" spans="2:8" s="37" customFormat="1" x14ac:dyDescent="0.2">
      <c r="B60" s="56">
        <v>55</v>
      </c>
      <c r="C60" s="57" t="s">
        <v>327</v>
      </c>
      <c r="D60" s="58" t="s">
        <v>320</v>
      </c>
      <c r="E60" s="59">
        <f>Table5[[#This Row],[KOPVĒRTĒJUMS]]</f>
        <v>0</v>
      </c>
      <c r="F60" s="60">
        <v>0</v>
      </c>
      <c r="G60" s="57">
        <v>0</v>
      </c>
      <c r="H60" s="61">
        <f>Table5[[#This Row],[KVALIFIKĀCIJA]]+Table5[[#This Row],[FINĀLS]]</f>
        <v>0</v>
      </c>
    </row>
    <row r="61" spans="2:8" s="37" customFormat="1" x14ac:dyDescent="0.2">
      <c r="B61" s="56">
        <v>56</v>
      </c>
      <c r="C61" s="57" t="s">
        <v>331</v>
      </c>
      <c r="D61" s="58" t="s">
        <v>317</v>
      </c>
      <c r="E61" s="59">
        <f>Table5[[#This Row],[KOPVĒRTĒJUMS]]</f>
        <v>0</v>
      </c>
      <c r="F61" s="60">
        <v>0</v>
      </c>
      <c r="G61" s="57">
        <v>0</v>
      </c>
      <c r="H61" s="61">
        <f>Table5[[#This Row],[KVALIFIKĀCIJA]]+Table5[[#This Row],[FINĀLS]]</f>
        <v>0</v>
      </c>
    </row>
    <row r="62" spans="2:8" s="37" customFormat="1" x14ac:dyDescent="0.2">
      <c r="B62" s="56">
        <v>57</v>
      </c>
      <c r="C62" s="57" t="s">
        <v>272</v>
      </c>
      <c r="D62" s="58" t="s">
        <v>94</v>
      </c>
      <c r="E62" s="59">
        <f>Table5[[#This Row],[KOPVĒRTĒJUMS]]</f>
        <v>0</v>
      </c>
      <c r="F62" s="60">
        <v>0</v>
      </c>
      <c r="G62" s="57">
        <v>0</v>
      </c>
      <c r="H62" s="61">
        <f>Table5[[#This Row],[KVALIFIKĀCIJA]]+Table5[[#This Row],[FINĀLS]]</f>
        <v>0</v>
      </c>
    </row>
    <row r="63" spans="2:8" s="37" customFormat="1" x14ac:dyDescent="0.2">
      <c r="B63" s="56">
        <v>58</v>
      </c>
      <c r="C63" s="57" t="s">
        <v>138</v>
      </c>
      <c r="D63" s="58" t="s">
        <v>30</v>
      </c>
      <c r="E63" s="59">
        <f>Table5[[#This Row],[KOPVĒRTĒJUMS]]</f>
        <v>0</v>
      </c>
      <c r="F63" s="60">
        <v>0</v>
      </c>
      <c r="G63" s="57">
        <v>0</v>
      </c>
      <c r="H63" s="61">
        <f>Table5[[#This Row],[KVALIFIKĀCIJA]]+Table5[[#This Row],[FINĀLS]]</f>
        <v>0</v>
      </c>
    </row>
    <row r="64" spans="2:8" x14ac:dyDescent="0.2">
      <c r="D64" s="62"/>
    </row>
    <row r="65" spans="4:4" x14ac:dyDescent="0.2">
      <c r="D65" s="62"/>
    </row>
  </sheetData>
  <mergeCells count="2">
    <mergeCell ref="F3:H3"/>
    <mergeCell ref="F4:H4"/>
  </mergeCells>
  <conditionalFormatting sqref="C6:C63">
    <cfRule type="duplicateValues" dxfId="17" priority="193"/>
    <cfRule type="duplicateValues" dxfId="16" priority="194"/>
  </conditionalFormatting>
  <pageMargins left="0.7" right="0.7" top="0.75" bottom="0.75" header="0.3" footer="0.3"/>
  <pageSetup paperSize="9" orientation="landscape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5D19-C9B3-6B47-846C-B2162F11EA70}">
  <dimension ref="B1:W90"/>
  <sheetViews>
    <sheetView zoomScale="120" zoomScaleNormal="120" workbookViewId="0">
      <selection activeCell="M34" sqref="M34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54" customWidth="1"/>
    <col min="4" max="4" width="25.33203125" style="1" customWidth="1"/>
    <col min="5" max="5" width="11.33203125" style="1" customWidth="1"/>
    <col min="6" max="6" width="13.33203125" style="154" customWidth="1"/>
    <col min="7" max="8" width="13.33203125" style="1" customWidth="1"/>
    <col min="9" max="9" width="13.33203125" style="154" customWidth="1"/>
    <col min="10" max="11" width="13.33203125" style="1" customWidth="1"/>
    <col min="12" max="12" width="13.33203125" style="154" customWidth="1"/>
    <col min="13" max="14" width="13.33203125" style="1" customWidth="1"/>
    <col min="15" max="15" width="13.33203125" style="154" customWidth="1"/>
    <col min="16" max="17" width="13.33203125" style="1" customWidth="1"/>
    <col min="18" max="18" width="13.33203125" style="154" customWidth="1"/>
    <col min="19" max="20" width="13.33203125" style="1" customWidth="1"/>
    <col min="21" max="21" width="13.33203125" style="154" customWidth="1"/>
    <col min="22" max="23" width="13.33203125" style="1" customWidth="1"/>
    <col min="24" max="26" width="8.83203125" style="1"/>
    <col min="27" max="27" width="7.5" style="1" customWidth="1"/>
    <col min="28" max="16384" width="8.83203125" style="1"/>
  </cols>
  <sheetData>
    <row r="1" spans="2:23" x14ac:dyDescent="0.2">
      <c r="B1" s="157" t="s">
        <v>297</v>
      </c>
      <c r="C1" s="158"/>
      <c r="D1" s="159" t="s">
        <v>298</v>
      </c>
      <c r="E1" s="159"/>
      <c r="F1" s="160" t="s">
        <v>299</v>
      </c>
      <c r="G1" s="159"/>
      <c r="H1" s="159"/>
      <c r="I1" s="161" t="s">
        <v>300</v>
      </c>
      <c r="J1" s="159"/>
      <c r="K1" s="159"/>
      <c r="L1" s="158"/>
      <c r="M1" s="159"/>
      <c r="N1" s="159"/>
      <c r="O1" s="158"/>
      <c r="P1" s="159"/>
      <c r="Q1" s="159"/>
      <c r="R1" s="158"/>
      <c r="S1" s="159"/>
      <c r="T1" s="159"/>
      <c r="U1" s="158"/>
      <c r="V1" s="159"/>
      <c r="W1" s="159"/>
    </row>
    <row r="2" spans="2:23" ht="17" x14ac:dyDescent="0.2">
      <c r="D2" s="153"/>
    </row>
    <row r="3" spans="2:23" ht="6" customHeight="1" x14ac:dyDescent="0.2">
      <c r="E3" s="156"/>
    </row>
    <row r="4" spans="2:23" ht="17" x14ac:dyDescent="0.2">
      <c r="B4" s="50"/>
      <c r="D4" s="153" t="s">
        <v>21</v>
      </c>
      <c r="F4" s="224" t="s">
        <v>46</v>
      </c>
      <c r="G4" s="225"/>
      <c r="H4" s="226"/>
      <c r="I4" s="224" t="s">
        <v>250</v>
      </c>
      <c r="J4" s="225"/>
      <c r="K4" s="226"/>
      <c r="L4" s="224" t="s">
        <v>259</v>
      </c>
      <c r="M4" s="225"/>
      <c r="N4" s="226"/>
      <c r="O4" s="224" t="s">
        <v>284</v>
      </c>
      <c r="P4" s="225"/>
      <c r="Q4" s="226"/>
      <c r="R4" s="224" t="s">
        <v>302</v>
      </c>
      <c r="S4" s="225"/>
      <c r="T4" s="226"/>
      <c r="U4" s="224" t="s">
        <v>307</v>
      </c>
      <c r="V4" s="225"/>
      <c r="W4" s="226"/>
    </row>
    <row r="5" spans="2:23" x14ac:dyDescent="0.2">
      <c r="B5" s="123"/>
      <c r="C5" s="123"/>
      <c r="D5" s="52"/>
      <c r="E5" s="52"/>
      <c r="F5" s="227" t="s">
        <v>68</v>
      </c>
      <c r="G5" s="202"/>
      <c r="H5" s="228"/>
      <c r="I5" s="227" t="s">
        <v>247</v>
      </c>
      <c r="J5" s="202"/>
      <c r="K5" s="228"/>
      <c r="L5" s="227" t="s">
        <v>260</v>
      </c>
      <c r="M5" s="202"/>
      <c r="N5" s="228"/>
      <c r="O5" s="227" t="s">
        <v>283</v>
      </c>
      <c r="P5" s="202"/>
      <c r="Q5" s="228"/>
      <c r="R5" s="227" t="s">
        <v>303</v>
      </c>
      <c r="S5" s="202"/>
      <c r="T5" s="228"/>
      <c r="U5" s="227" t="s">
        <v>308</v>
      </c>
      <c r="V5" s="202"/>
      <c r="W5" s="228"/>
    </row>
    <row r="6" spans="2:23" s="8" customFormat="1" ht="30" x14ac:dyDescent="0.2">
      <c r="B6" s="123" t="s">
        <v>47</v>
      </c>
      <c r="C6" s="123" t="s">
        <v>48</v>
      </c>
      <c r="D6" s="123" t="s">
        <v>49</v>
      </c>
      <c r="E6" s="53" t="s">
        <v>50</v>
      </c>
      <c r="F6" s="54" t="s">
        <v>6</v>
      </c>
      <c r="G6" s="39" t="s">
        <v>22</v>
      </c>
      <c r="H6" s="55" t="s">
        <v>51</v>
      </c>
      <c r="I6" s="54" t="s">
        <v>244</v>
      </c>
      <c r="J6" s="39" t="s">
        <v>245</v>
      </c>
      <c r="K6" s="55" t="s">
        <v>246</v>
      </c>
      <c r="L6" s="54" t="s">
        <v>256</v>
      </c>
      <c r="M6" s="39" t="s">
        <v>257</v>
      </c>
      <c r="N6" s="55" t="s">
        <v>258</v>
      </c>
      <c r="O6" s="54" t="s">
        <v>280</v>
      </c>
      <c r="P6" s="39" t="s">
        <v>281</v>
      </c>
      <c r="Q6" s="55" t="s">
        <v>282</v>
      </c>
      <c r="R6" s="54" t="s">
        <v>304</v>
      </c>
      <c r="S6" s="39" t="s">
        <v>305</v>
      </c>
      <c r="T6" s="55" t="s">
        <v>306</v>
      </c>
      <c r="U6" s="54" t="s">
        <v>309</v>
      </c>
      <c r="V6" s="39" t="s">
        <v>310</v>
      </c>
      <c r="W6" s="55" t="s">
        <v>311</v>
      </c>
    </row>
    <row r="7" spans="2:23" x14ac:dyDescent="0.2">
      <c r="B7" s="56">
        <v>1</v>
      </c>
      <c r="C7" s="57" t="s">
        <v>185</v>
      </c>
      <c r="D7" s="58" t="s">
        <v>184</v>
      </c>
      <c r="E7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471.25</v>
      </c>
      <c r="F7" s="60">
        <v>2</v>
      </c>
      <c r="G7" s="57">
        <v>54</v>
      </c>
      <c r="H7" s="61">
        <f>Table576[[#This Row],[KVALIFIKĀCIJA]]+Table576[[#This Row],[FINĀLS]]</f>
        <v>56</v>
      </c>
      <c r="I7" s="60">
        <v>0.5</v>
      </c>
      <c r="J7" s="57">
        <v>88</v>
      </c>
      <c r="K7" s="61">
        <f>Table576[[#This Row],[KVALIFIKĀCIJA ]]+Table576[[#This Row],[FINĀLS ]]</f>
        <v>88.5</v>
      </c>
      <c r="L7" s="60">
        <v>0.25</v>
      </c>
      <c r="M7" s="57">
        <v>54</v>
      </c>
      <c r="N7" s="61">
        <f>Table576[[#This Row],[FINĀLS  ]]+Table576[[#This Row],[KVALIFIKĀCIJA  ]]</f>
        <v>54.25</v>
      </c>
      <c r="O7" s="60">
        <v>4</v>
      </c>
      <c r="P7" s="57">
        <v>78</v>
      </c>
      <c r="Q7" s="61">
        <f>Table576[[#This Row],[KVALIFIKĀCIJA   ]]+Table576[[#This Row],[FINĀLS   ]]</f>
        <v>82</v>
      </c>
      <c r="R7" s="60">
        <v>12</v>
      </c>
      <c r="S7" s="57">
        <v>100</v>
      </c>
      <c r="T7" s="61">
        <f>Table576[[#This Row],[KVALIFIKĀCIJA    ]]+Table576[[#This Row],[FINĀLS    ]]</f>
        <v>112</v>
      </c>
      <c r="U7" s="197">
        <v>0.5</v>
      </c>
      <c r="V7" s="194">
        <v>78</v>
      </c>
      <c r="W7" s="61">
        <f>Table576[[#This Row],[FINĀLS     ]]+Table576[[#This Row],[KVALIFIKĀCIJA     ]]</f>
        <v>78.5</v>
      </c>
    </row>
    <row r="8" spans="2:23" x14ac:dyDescent="0.2">
      <c r="B8" s="56">
        <v>2</v>
      </c>
      <c r="C8" s="57" t="s">
        <v>156</v>
      </c>
      <c r="D8" s="58" t="s">
        <v>25</v>
      </c>
      <c r="E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455</v>
      </c>
      <c r="F8" s="60">
        <v>2</v>
      </c>
      <c r="G8" s="57">
        <v>61</v>
      </c>
      <c r="H8" s="61">
        <f>Table576[[#This Row],[KVALIFIKĀCIJA]]+Table576[[#This Row],[FINĀLS]]</f>
        <v>63</v>
      </c>
      <c r="I8" s="60">
        <v>12</v>
      </c>
      <c r="J8" s="57">
        <v>100</v>
      </c>
      <c r="K8" s="61">
        <f>Table576[[#This Row],[KVALIFIKĀCIJA ]]+Table576[[#This Row],[FINĀLS ]]</f>
        <v>112</v>
      </c>
      <c r="L8" s="60">
        <v>6</v>
      </c>
      <c r="M8" s="57">
        <v>88</v>
      </c>
      <c r="N8" s="61">
        <f>Table576[[#This Row],[FINĀLS  ]]+Table576[[#This Row],[KVALIFIKĀCIJA  ]]</f>
        <v>94</v>
      </c>
      <c r="O8" s="60">
        <v>10</v>
      </c>
      <c r="P8" s="57">
        <v>54</v>
      </c>
      <c r="Q8" s="61">
        <f>Table576[[#This Row],[KVALIFIKĀCIJA   ]]+Table576[[#This Row],[FINĀLS   ]]</f>
        <v>64</v>
      </c>
      <c r="R8" s="140">
        <v>10</v>
      </c>
      <c r="S8" s="57">
        <v>54</v>
      </c>
      <c r="T8" s="61">
        <f>Table576[[#This Row],[KVALIFIKĀCIJA    ]]+Table576[[#This Row],[FINĀLS    ]]</f>
        <v>64</v>
      </c>
      <c r="U8" s="197">
        <v>4</v>
      </c>
      <c r="V8" s="194">
        <v>54</v>
      </c>
      <c r="W8" s="61">
        <f>Table576[[#This Row],[FINĀLS     ]]+Table576[[#This Row],[KVALIFIKĀCIJA     ]]</f>
        <v>58</v>
      </c>
    </row>
    <row r="9" spans="2:23" x14ac:dyDescent="0.2">
      <c r="B9" s="56">
        <v>3</v>
      </c>
      <c r="C9" s="57" t="s">
        <v>148</v>
      </c>
      <c r="D9" s="58" t="s">
        <v>40</v>
      </c>
      <c r="E9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431.5</v>
      </c>
      <c r="F9" s="60">
        <v>0.5</v>
      </c>
      <c r="G9" s="57">
        <v>54</v>
      </c>
      <c r="H9" s="61">
        <f>Table576[[#This Row],[KVALIFIKĀCIJA]]+Table576[[#This Row],[FINĀLS]]</f>
        <v>54.5</v>
      </c>
      <c r="I9" s="60">
        <v>2</v>
      </c>
      <c r="J9" s="57">
        <v>61</v>
      </c>
      <c r="K9" s="61">
        <f>Table576[[#This Row],[KVALIFIKĀCIJA ]]+Table576[[#This Row],[FINĀLS ]]</f>
        <v>63</v>
      </c>
      <c r="L9" s="60">
        <v>10</v>
      </c>
      <c r="M9" s="57">
        <v>78</v>
      </c>
      <c r="N9" s="61">
        <f>Table576[[#This Row],[FINĀLS  ]]+Table576[[#This Row],[KVALIFIKĀCIJA  ]]</f>
        <v>88</v>
      </c>
      <c r="O9" s="60">
        <v>1</v>
      </c>
      <c r="P9" s="57">
        <v>24</v>
      </c>
      <c r="Q9" s="61">
        <f>Table576[[#This Row],[KVALIFIKĀCIJA   ]]+Table576[[#This Row],[FINĀLS   ]]</f>
        <v>25</v>
      </c>
      <c r="R9" s="60">
        <v>1</v>
      </c>
      <c r="S9" s="57">
        <v>88</v>
      </c>
      <c r="T9" s="61">
        <f>Table576[[#This Row],[KVALIFIKĀCIJA    ]]+Table576[[#This Row],[FINĀLS    ]]</f>
        <v>89</v>
      </c>
      <c r="U9" s="197">
        <v>12</v>
      </c>
      <c r="V9" s="194">
        <v>100</v>
      </c>
      <c r="W9" s="61">
        <f>Table576[[#This Row],[FINĀLS     ]]+Table576[[#This Row],[KVALIFIKĀCIJA     ]]</f>
        <v>112</v>
      </c>
    </row>
    <row r="10" spans="2:23" x14ac:dyDescent="0.2">
      <c r="B10" s="56">
        <v>4</v>
      </c>
      <c r="C10" s="57" t="s">
        <v>161</v>
      </c>
      <c r="D10" s="58" t="s">
        <v>27</v>
      </c>
      <c r="E10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429</v>
      </c>
      <c r="F10" s="60">
        <v>4</v>
      </c>
      <c r="G10" s="57">
        <v>78</v>
      </c>
      <c r="H10" s="61">
        <f>Table576[[#This Row],[KVALIFIKĀCIJA]]+Table576[[#This Row],[FINĀLS]]</f>
        <v>82</v>
      </c>
      <c r="I10" s="60">
        <v>10</v>
      </c>
      <c r="J10" s="57">
        <v>61</v>
      </c>
      <c r="K10" s="61">
        <f>Table576[[#This Row],[KVALIFIKĀCIJA ]]+Table576[[#This Row],[FINĀLS ]]</f>
        <v>71</v>
      </c>
      <c r="L10" s="60">
        <v>3</v>
      </c>
      <c r="M10" s="57">
        <v>54</v>
      </c>
      <c r="N10" s="61">
        <f>Table576[[#This Row],[FINĀLS  ]]+Table576[[#This Row],[KVALIFIKĀCIJA  ]]</f>
        <v>57</v>
      </c>
      <c r="O10" s="60">
        <v>1</v>
      </c>
      <c r="P10" s="57">
        <v>100</v>
      </c>
      <c r="Q10" s="61">
        <f>Table576[[#This Row],[KVALIFIKĀCIJA   ]]+Table576[[#This Row],[FINĀLS   ]]</f>
        <v>101</v>
      </c>
      <c r="R10" s="60">
        <v>2</v>
      </c>
      <c r="S10" s="57">
        <v>54</v>
      </c>
      <c r="T10" s="61">
        <f>Table576[[#This Row],[KVALIFIKĀCIJA    ]]+Table576[[#This Row],[FINĀLS    ]]</f>
        <v>56</v>
      </c>
      <c r="U10" s="197">
        <v>1</v>
      </c>
      <c r="V10" s="194">
        <v>61</v>
      </c>
      <c r="W10" s="61">
        <f>Table576[[#This Row],[FINĀLS     ]]+Table576[[#This Row],[KVALIFIKĀCIJA     ]]</f>
        <v>62</v>
      </c>
    </row>
    <row r="11" spans="2:23" x14ac:dyDescent="0.2">
      <c r="B11" s="56">
        <v>5</v>
      </c>
      <c r="C11" s="57" t="s">
        <v>153</v>
      </c>
      <c r="D11" s="58" t="s">
        <v>127</v>
      </c>
      <c r="E11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359.5</v>
      </c>
      <c r="F11" s="60">
        <v>0.5</v>
      </c>
      <c r="G11" s="57">
        <v>24</v>
      </c>
      <c r="H11" s="61">
        <f>Table576[[#This Row],[KVALIFIKĀCIJA]]+Table576[[#This Row],[FINĀLS]]</f>
        <v>24.5</v>
      </c>
      <c r="I11" s="60">
        <v>8</v>
      </c>
      <c r="J11" s="57">
        <v>61</v>
      </c>
      <c r="K11" s="61">
        <f>Table576[[#This Row],[KVALIFIKĀCIJA ]]+Table576[[#This Row],[FINĀLS ]]</f>
        <v>69</v>
      </c>
      <c r="L11" s="60">
        <v>3</v>
      </c>
      <c r="M11" s="57">
        <v>54</v>
      </c>
      <c r="N11" s="61">
        <f>Table576[[#This Row],[FINĀLS  ]]+Table576[[#This Row],[KVALIFIKĀCIJA  ]]</f>
        <v>57</v>
      </c>
      <c r="O11" s="60">
        <v>2</v>
      </c>
      <c r="P11" s="57">
        <v>61</v>
      </c>
      <c r="Q11" s="61">
        <f>Table576[[#This Row],[KVALIFIKĀCIJA   ]]+Table576[[#This Row],[FINĀLS   ]]</f>
        <v>63</v>
      </c>
      <c r="R11" s="140">
        <v>6</v>
      </c>
      <c r="S11" s="57">
        <v>78</v>
      </c>
      <c r="T11" s="61">
        <f>Table576[[#This Row],[KVALIFIKĀCIJA    ]]+Table576[[#This Row],[FINĀLS    ]]</f>
        <v>84</v>
      </c>
      <c r="U11" s="197">
        <v>8</v>
      </c>
      <c r="V11" s="194">
        <v>54</v>
      </c>
      <c r="W11" s="61">
        <f>Table576[[#This Row],[FINĀLS     ]]+Table576[[#This Row],[KVALIFIKĀCIJA     ]]</f>
        <v>62</v>
      </c>
    </row>
    <row r="12" spans="2:23" x14ac:dyDescent="0.2">
      <c r="B12" s="56">
        <v>6</v>
      </c>
      <c r="C12" s="57" t="s">
        <v>170</v>
      </c>
      <c r="D12" s="58" t="s">
        <v>32</v>
      </c>
      <c r="E12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330.5</v>
      </c>
      <c r="F12" s="60">
        <v>0.5</v>
      </c>
      <c r="G12" s="57">
        <v>24</v>
      </c>
      <c r="H12" s="61">
        <f>Table576[[#This Row],[KVALIFIKĀCIJA]]+Table576[[#This Row],[FINĀLS]]</f>
        <v>24.5</v>
      </c>
      <c r="I12" s="60">
        <v>2</v>
      </c>
      <c r="J12" s="57">
        <v>61</v>
      </c>
      <c r="K12" s="61">
        <f>Table576[[#This Row],[KVALIFIKĀCIJA ]]+Table576[[#This Row],[FINĀLS ]]</f>
        <v>63</v>
      </c>
      <c r="L12" s="60">
        <v>1</v>
      </c>
      <c r="M12" s="57">
        <v>54</v>
      </c>
      <c r="N12" s="61">
        <f>Table576[[#This Row],[FINĀLS  ]]+Table576[[#This Row],[KVALIFIKĀCIJA  ]]</f>
        <v>55</v>
      </c>
      <c r="O12" s="60">
        <v>1</v>
      </c>
      <c r="P12" s="57">
        <v>61</v>
      </c>
      <c r="Q12" s="61">
        <f>Table576[[#This Row],[KVALIFIKĀCIJA   ]]+Table576[[#This Row],[FINĀLS   ]]</f>
        <v>62</v>
      </c>
      <c r="R12" s="60">
        <v>1</v>
      </c>
      <c r="S12" s="57">
        <v>61</v>
      </c>
      <c r="T12" s="61">
        <f>Table576[[#This Row],[KVALIFIKĀCIJA    ]]+Table576[[#This Row],[FINĀLS    ]]</f>
        <v>62</v>
      </c>
      <c r="U12" s="197">
        <v>3</v>
      </c>
      <c r="V12" s="194">
        <v>61</v>
      </c>
      <c r="W12" s="61">
        <f>Table576[[#This Row],[FINĀLS     ]]+Table576[[#This Row],[KVALIFIKĀCIJA     ]]</f>
        <v>64</v>
      </c>
    </row>
    <row r="13" spans="2:23" x14ac:dyDescent="0.2">
      <c r="B13" s="56">
        <v>7</v>
      </c>
      <c r="C13" s="57" t="s">
        <v>150</v>
      </c>
      <c r="D13" s="58" t="s">
        <v>41</v>
      </c>
      <c r="E13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307</v>
      </c>
      <c r="F13" s="60">
        <v>10</v>
      </c>
      <c r="G13" s="57">
        <v>54</v>
      </c>
      <c r="H13" s="61">
        <f>Table576[[#This Row],[KVALIFIKĀCIJA]]+Table576[[#This Row],[FINĀLS]]</f>
        <v>64</v>
      </c>
      <c r="I13" s="60">
        <v>0.5</v>
      </c>
      <c r="J13" s="57">
        <v>54</v>
      </c>
      <c r="K13" s="61">
        <f>Table576[[#This Row],[KVALIFIKĀCIJA ]]+Table576[[#This Row],[FINĀLS ]]</f>
        <v>54.5</v>
      </c>
      <c r="L13" s="60">
        <v>0.5</v>
      </c>
      <c r="M13" s="57">
        <v>54</v>
      </c>
      <c r="N13" s="61">
        <f>Table576[[#This Row],[FINĀLS  ]]+Table576[[#This Row],[KVALIFIKĀCIJA  ]]</f>
        <v>54.5</v>
      </c>
      <c r="O13" s="60">
        <v>0.5</v>
      </c>
      <c r="P13" s="57">
        <v>24</v>
      </c>
      <c r="Q13" s="61">
        <f>Table576[[#This Row],[KVALIFIKĀCIJA   ]]+Table576[[#This Row],[FINĀLS   ]]</f>
        <v>24.5</v>
      </c>
      <c r="R13" s="60">
        <v>0.5</v>
      </c>
      <c r="S13" s="57">
        <v>54</v>
      </c>
      <c r="T13" s="61">
        <f>Table576[[#This Row],[KVALIFIKĀCIJA    ]]+Table576[[#This Row],[FINĀLS    ]]</f>
        <v>54.5</v>
      </c>
      <c r="U13" s="197">
        <v>1</v>
      </c>
      <c r="V13" s="194">
        <v>54</v>
      </c>
      <c r="W13" s="61">
        <f>Table576[[#This Row],[FINĀLS     ]]+Table576[[#This Row],[KVALIFIKĀCIJA     ]]</f>
        <v>55</v>
      </c>
    </row>
    <row r="14" spans="2:23" x14ac:dyDescent="0.2">
      <c r="B14" s="56">
        <v>8</v>
      </c>
      <c r="C14" s="57" t="s">
        <v>158</v>
      </c>
      <c r="D14" s="58" t="s">
        <v>83</v>
      </c>
      <c r="E14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289.25</v>
      </c>
      <c r="F14" s="60">
        <v>0.25</v>
      </c>
      <c r="G14" s="57">
        <v>61</v>
      </c>
      <c r="H14" s="61">
        <f>Table576[[#This Row],[KVALIFIKĀCIJA]]+Table576[[#This Row],[FINĀLS]]</f>
        <v>61.25</v>
      </c>
      <c r="I14" s="60">
        <v>0.25</v>
      </c>
      <c r="J14" s="57">
        <v>54</v>
      </c>
      <c r="K14" s="61">
        <f>Table576[[#This Row],[KVALIFIKĀCIJA ]]+Table576[[#This Row],[FINĀLS ]]</f>
        <v>54.25</v>
      </c>
      <c r="L14" s="60">
        <v>0.5</v>
      </c>
      <c r="M14" s="57">
        <v>61</v>
      </c>
      <c r="N14" s="61">
        <f>Table576[[#This Row],[FINĀLS  ]]+Table576[[#This Row],[KVALIFIKĀCIJA  ]]</f>
        <v>61.5</v>
      </c>
      <c r="O14" s="60">
        <v>2</v>
      </c>
      <c r="P14" s="57">
        <v>24</v>
      </c>
      <c r="Q14" s="61">
        <f>Table576[[#This Row],[KVALIFIKĀCIJA   ]]+Table576[[#This Row],[FINĀLS   ]]</f>
        <v>26</v>
      </c>
      <c r="R14" s="60">
        <v>0.25</v>
      </c>
      <c r="S14" s="57">
        <v>61</v>
      </c>
      <c r="T14" s="61">
        <f>Table576[[#This Row],[KVALIFIKĀCIJA    ]]+Table576[[#This Row],[FINĀLS    ]]</f>
        <v>61.25</v>
      </c>
      <c r="U14" s="197">
        <v>1</v>
      </c>
      <c r="V14" s="194">
        <v>24</v>
      </c>
      <c r="W14" s="61">
        <f>Table576[[#This Row],[FINĀLS     ]]+Table576[[#This Row],[KVALIFIKĀCIJA     ]]</f>
        <v>25</v>
      </c>
    </row>
    <row r="15" spans="2:23" x14ac:dyDescent="0.2">
      <c r="B15" s="56">
        <v>9</v>
      </c>
      <c r="C15" s="57" t="s">
        <v>165</v>
      </c>
      <c r="D15" s="58" t="s">
        <v>277</v>
      </c>
      <c r="E15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269.75</v>
      </c>
      <c r="F15" s="60">
        <v>1</v>
      </c>
      <c r="G15" s="57">
        <v>24</v>
      </c>
      <c r="H15" s="61">
        <f>Table576[[#This Row],[KVALIFIKĀCIJA]]+Table576[[#This Row],[FINĀLS]]</f>
        <v>25</v>
      </c>
      <c r="I15" s="60">
        <v>1</v>
      </c>
      <c r="J15" s="57">
        <v>24</v>
      </c>
      <c r="K15" s="61">
        <f>Table576[[#This Row],[KVALIFIKĀCIJA ]]+Table576[[#This Row],[FINĀLS ]]</f>
        <v>25</v>
      </c>
      <c r="L15" s="60">
        <v>0.5</v>
      </c>
      <c r="M15" s="57">
        <v>61</v>
      </c>
      <c r="N15" s="61">
        <f>Table576[[#This Row],[FINĀLS  ]]+Table576[[#This Row],[KVALIFIKĀCIJA  ]]</f>
        <v>61.5</v>
      </c>
      <c r="O15" s="60">
        <v>0.25</v>
      </c>
      <c r="P15" s="57">
        <v>24</v>
      </c>
      <c r="Q15" s="61">
        <f>Table576[[#This Row],[KVALIFIKĀCIJA   ]]+Table576[[#This Row],[FINĀLS   ]]</f>
        <v>24.25</v>
      </c>
      <c r="R15" s="60">
        <v>2</v>
      </c>
      <c r="S15" s="57">
        <v>61</v>
      </c>
      <c r="T15" s="61">
        <f>Table576[[#This Row],[KVALIFIKĀCIJA    ]]+Table576[[#This Row],[FINĀLS    ]]</f>
        <v>63</v>
      </c>
      <c r="U15" s="197">
        <v>2</v>
      </c>
      <c r="V15" s="194">
        <v>69</v>
      </c>
      <c r="W15" s="61">
        <f>Table576[[#This Row],[FINĀLS     ]]+Table576[[#This Row],[KVALIFIKĀCIJA     ]]</f>
        <v>71</v>
      </c>
    </row>
    <row r="16" spans="2:23" x14ac:dyDescent="0.2">
      <c r="B16" s="56">
        <v>10</v>
      </c>
      <c r="C16" s="162" t="s">
        <v>193</v>
      </c>
      <c r="D16" s="163" t="s">
        <v>192</v>
      </c>
      <c r="E16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245.1</v>
      </c>
      <c r="F16" s="60">
        <v>6</v>
      </c>
      <c r="G16" s="57">
        <v>61</v>
      </c>
      <c r="H16" s="61">
        <f>Table576[[#This Row],[KVALIFIKĀCIJA]]+Table576[[#This Row],[FINĀLS]]</f>
        <v>67</v>
      </c>
      <c r="I16" s="60">
        <v>1</v>
      </c>
      <c r="J16" s="57">
        <v>69</v>
      </c>
      <c r="K16" s="61">
        <f>Table576[[#This Row],[KVALIFIKĀCIJA ]]+Table576[[#This Row],[FINĀLS ]]</f>
        <v>70</v>
      </c>
      <c r="L16" s="60">
        <v>2</v>
      </c>
      <c r="M16" s="57">
        <v>61</v>
      </c>
      <c r="N16" s="61">
        <f>Table576[[#This Row],[FINĀLS  ]]+Table576[[#This Row],[KVALIFIKĀCIJA  ]]</f>
        <v>63</v>
      </c>
      <c r="O16" s="60">
        <v>2</v>
      </c>
      <c r="P16" s="57">
        <v>24</v>
      </c>
      <c r="Q16" s="61">
        <f>Table576[[#This Row],[KVALIFIKĀCIJA   ]]+Table576[[#This Row],[FINĀLS   ]]</f>
        <v>26</v>
      </c>
      <c r="R16" s="60"/>
      <c r="S16" s="57"/>
      <c r="T16" s="61">
        <f>Table576[[#This Row],[KVALIFIKĀCIJA    ]]+Table576[[#This Row],[FINĀLS    ]]</f>
        <v>0</v>
      </c>
      <c r="U16" s="197">
        <v>0.1</v>
      </c>
      <c r="V16" s="194">
        <v>19</v>
      </c>
      <c r="W16" s="61">
        <f>Table576[[#This Row],[FINĀLS     ]]+Table576[[#This Row],[KVALIFIKĀCIJA     ]]</f>
        <v>19.100000000000001</v>
      </c>
    </row>
    <row r="17" spans="2:23" x14ac:dyDescent="0.2">
      <c r="B17" s="56">
        <v>11</v>
      </c>
      <c r="C17" s="57" t="s">
        <v>177</v>
      </c>
      <c r="D17" s="58" t="s">
        <v>103</v>
      </c>
      <c r="E17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235.35</v>
      </c>
      <c r="F17" s="60">
        <v>0.1</v>
      </c>
      <c r="G17" s="57">
        <v>17</v>
      </c>
      <c r="H17" s="61">
        <f>Table576[[#This Row],[KVALIFIKĀCIJA]]+Table576[[#This Row],[FINĀLS]]</f>
        <v>17.100000000000001</v>
      </c>
      <c r="I17" s="60">
        <v>6</v>
      </c>
      <c r="J17" s="57">
        <v>54</v>
      </c>
      <c r="K17" s="61">
        <f>Table576[[#This Row],[KVALIFIKĀCIJA ]]+Table576[[#This Row],[FINĀLS ]]</f>
        <v>60</v>
      </c>
      <c r="L17" s="60">
        <v>0.5</v>
      </c>
      <c r="M17" s="57">
        <v>54</v>
      </c>
      <c r="N17" s="61">
        <f>Table576[[#This Row],[FINĀLS  ]]+Table576[[#This Row],[KVALIFIKĀCIJA  ]]</f>
        <v>54.5</v>
      </c>
      <c r="O17" s="60">
        <v>0.25</v>
      </c>
      <c r="P17" s="57">
        <v>24</v>
      </c>
      <c r="Q17" s="61">
        <f>Table576[[#This Row],[KVALIFIKĀCIJA   ]]+Table576[[#This Row],[FINĀLS   ]]</f>
        <v>24.25</v>
      </c>
      <c r="R17" s="60">
        <v>1</v>
      </c>
      <c r="S17" s="57">
        <v>54</v>
      </c>
      <c r="T17" s="61">
        <f>Table576[[#This Row],[KVALIFIKĀCIJA    ]]+Table576[[#This Row],[FINĀLS    ]]</f>
        <v>55</v>
      </c>
      <c r="U17" s="197">
        <v>0.5</v>
      </c>
      <c r="V17" s="194">
        <v>24</v>
      </c>
      <c r="W17" s="61">
        <f>Table576[[#This Row],[FINĀLS     ]]+Table576[[#This Row],[KVALIFIKĀCIJA     ]]</f>
        <v>24.5</v>
      </c>
    </row>
    <row r="18" spans="2:23" x14ac:dyDescent="0.2">
      <c r="B18" s="56">
        <v>12</v>
      </c>
      <c r="C18" s="57" t="s">
        <v>169</v>
      </c>
      <c r="D18" s="58" t="s">
        <v>97</v>
      </c>
      <c r="E1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235</v>
      </c>
      <c r="F18" s="60">
        <v>3</v>
      </c>
      <c r="G18" s="57">
        <v>54</v>
      </c>
      <c r="H18" s="61">
        <f>Table576[[#This Row],[KVALIFIKĀCIJA]]+Table576[[#This Row],[FINĀLS]]</f>
        <v>57</v>
      </c>
      <c r="I18" s="60">
        <v>4</v>
      </c>
      <c r="J18" s="57">
        <v>24</v>
      </c>
      <c r="K18" s="61">
        <f>Table576[[#This Row],[KVALIFIKĀCIJA ]]+Table576[[#This Row],[FINĀLS ]]</f>
        <v>28</v>
      </c>
      <c r="L18" s="60">
        <v>1</v>
      </c>
      <c r="M18" s="57">
        <v>24</v>
      </c>
      <c r="N18" s="61">
        <f>Table576[[#This Row],[FINĀLS  ]]+Table576[[#This Row],[KVALIFIKĀCIJA  ]]</f>
        <v>25</v>
      </c>
      <c r="O18" s="60">
        <v>1</v>
      </c>
      <c r="P18" s="57">
        <v>61</v>
      </c>
      <c r="Q18" s="61">
        <f>Table576[[#This Row],[KVALIFIKĀCIJA   ]]+Table576[[#This Row],[FINĀLS   ]]</f>
        <v>62</v>
      </c>
      <c r="R18" s="60"/>
      <c r="S18" s="57"/>
      <c r="T18" s="61">
        <f>Table576[[#This Row],[KVALIFIKĀCIJA    ]]+Table576[[#This Row],[FINĀLS    ]]</f>
        <v>0</v>
      </c>
      <c r="U18" s="197">
        <v>2</v>
      </c>
      <c r="V18" s="194">
        <v>61</v>
      </c>
      <c r="W18" s="61">
        <f>Table576[[#This Row],[FINĀLS     ]]+Table576[[#This Row],[KVALIFIKĀCIJA     ]]</f>
        <v>63</v>
      </c>
    </row>
    <row r="19" spans="2:23" x14ac:dyDescent="0.2">
      <c r="B19" s="56">
        <v>13</v>
      </c>
      <c r="C19" s="57" t="s">
        <v>171</v>
      </c>
      <c r="D19" s="58" t="s">
        <v>33</v>
      </c>
      <c r="E19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222.1</v>
      </c>
      <c r="F19" s="60">
        <v>12</v>
      </c>
      <c r="G19" s="57">
        <v>24</v>
      </c>
      <c r="H19" s="61">
        <f>Table576[[#This Row],[KVALIFIKĀCIJA]]+Table576[[#This Row],[FINĀLS]]</f>
        <v>36</v>
      </c>
      <c r="I19" s="60">
        <v>3</v>
      </c>
      <c r="J19" s="57">
        <v>54</v>
      </c>
      <c r="K19" s="61">
        <f>Table576[[#This Row],[KVALIFIKĀCIJA ]]+Table576[[#This Row],[FINĀLS ]]</f>
        <v>57</v>
      </c>
      <c r="L19" s="60">
        <v>0.1</v>
      </c>
      <c r="M19" s="57">
        <v>5</v>
      </c>
      <c r="N19" s="61">
        <f>Table576[[#This Row],[FINĀLS  ]]+Table576[[#This Row],[KVALIFIKĀCIJA  ]]</f>
        <v>5.0999999999999996</v>
      </c>
      <c r="O19" s="60">
        <v>12</v>
      </c>
      <c r="P19" s="57">
        <v>54</v>
      </c>
      <c r="Q19" s="61">
        <f>Table576[[#This Row],[KVALIFIKĀCIJA   ]]+Table576[[#This Row],[FINĀLS   ]]</f>
        <v>66</v>
      </c>
      <c r="R19" s="60"/>
      <c r="S19" s="57"/>
      <c r="T19" s="61">
        <f>Table576[[#This Row],[KVALIFIKĀCIJA    ]]+Table576[[#This Row],[FINĀLS    ]]</f>
        <v>0</v>
      </c>
      <c r="U19" s="197">
        <v>4</v>
      </c>
      <c r="V19" s="194">
        <v>54</v>
      </c>
      <c r="W19" s="61">
        <f>Table576[[#This Row],[FINĀLS     ]]+Table576[[#This Row],[KVALIFIKĀCIJA     ]]</f>
        <v>58</v>
      </c>
    </row>
    <row r="20" spans="2:23" x14ac:dyDescent="0.2">
      <c r="B20" s="56">
        <v>14</v>
      </c>
      <c r="C20" s="57" t="s">
        <v>176</v>
      </c>
      <c r="D20" s="58" t="s">
        <v>139</v>
      </c>
      <c r="E20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205.1</v>
      </c>
      <c r="F20" s="140"/>
      <c r="G20" s="59"/>
      <c r="H20" s="61">
        <f>Table576[[#This Row],[KVALIFIKĀCIJA]]+Table576[[#This Row],[FINĀLS]]</f>
        <v>0</v>
      </c>
      <c r="I20" s="140"/>
      <c r="J20" s="59"/>
      <c r="K20" s="61">
        <f>Table576[[#This Row],[KVALIFIKĀCIJA ]]+Table576[[#This Row],[FINĀLS ]]</f>
        <v>0</v>
      </c>
      <c r="L20" s="60">
        <v>0.1</v>
      </c>
      <c r="M20" s="57">
        <v>21</v>
      </c>
      <c r="N20" s="61">
        <f>Table576[[#This Row],[FINĀLS  ]]+Table576[[#This Row],[KVALIFIKĀCIJA  ]]</f>
        <v>21.1</v>
      </c>
      <c r="O20" s="140">
        <v>6</v>
      </c>
      <c r="P20" s="57">
        <v>88</v>
      </c>
      <c r="Q20" s="61">
        <f>Table576[[#This Row],[KVALIFIKĀCIJA   ]]+Table576[[#This Row],[FINĀLS   ]]</f>
        <v>94</v>
      </c>
      <c r="R20" s="140"/>
      <c r="S20" s="57"/>
      <c r="T20" s="61">
        <f>Table576[[#This Row],[KVALIFIKĀCIJA    ]]+Table576[[#This Row],[FINĀLS    ]]</f>
        <v>0</v>
      </c>
      <c r="U20" s="197">
        <v>2</v>
      </c>
      <c r="V20" s="194">
        <v>88</v>
      </c>
      <c r="W20" s="61">
        <f>Table576[[#This Row],[FINĀLS     ]]+Table576[[#This Row],[KVALIFIKĀCIJA     ]]</f>
        <v>90</v>
      </c>
    </row>
    <row r="21" spans="2:23" x14ac:dyDescent="0.2">
      <c r="B21" s="56">
        <v>15</v>
      </c>
      <c r="C21" s="57" t="s">
        <v>152</v>
      </c>
      <c r="D21" s="58" t="s">
        <v>43</v>
      </c>
      <c r="E21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172.1</v>
      </c>
      <c r="F21" s="60">
        <v>2</v>
      </c>
      <c r="G21" s="57">
        <v>54</v>
      </c>
      <c r="H21" s="61">
        <f>Table576[[#This Row],[KVALIFIKĀCIJA]]+Table576[[#This Row],[FINĀLS]]</f>
        <v>56</v>
      </c>
      <c r="I21" s="60">
        <v>2</v>
      </c>
      <c r="J21" s="57">
        <v>78</v>
      </c>
      <c r="K21" s="61">
        <f>Table576[[#This Row],[KVALIFIKĀCIJA ]]+Table576[[#This Row],[FINĀLS ]]</f>
        <v>80</v>
      </c>
      <c r="L21" s="60">
        <v>2</v>
      </c>
      <c r="M21" s="57">
        <v>24</v>
      </c>
      <c r="N21" s="61">
        <f>Table576[[#This Row],[FINĀLS  ]]+Table576[[#This Row],[KVALIFIKĀCIJA  ]]</f>
        <v>26</v>
      </c>
      <c r="O21" s="60">
        <v>0.1</v>
      </c>
      <c r="P21" s="57">
        <v>10</v>
      </c>
      <c r="Q21" s="61">
        <f>Table576[[#This Row],[KVALIFIKĀCIJA   ]]+Table576[[#This Row],[FINĀLS   ]]</f>
        <v>10.1</v>
      </c>
      <c r="R21" s="60"/>
      <c r="S21" s="57"/>
      <c r="T21" s="61">
        <f>Table576[[#This Row],[KVALIFIKĀCIJA    ]]+Table576[[#This Row],[FINĀLS    ]]</f>
        <v>0</v>
      </c>
      <c r="U21" s="197"/>
      <c r="V21" s="194"/>
      <c r="W21" s="61">
        <f>Table576[[#This Row],[FINĀLS     ]]+Table576[[#This Row],[KVALIFIKĀCIJA     ]]</f>
        <v>0</v>
      </c>
    </row>
    <row r="22" spans="2:23" x14ac:dyDescent="0.2">
      <c r="B22" s="56">
        <v>16</v>
      </c>
      <c r="C22" s="57" t="s">
        <v>140</v>
      </c>
      <c r="D22" s="58" t="s">
        <v>95</v>
      </c>
      <c r="E22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171.25</v>
      </c>
      <c r="F22" s="60">
        <v>1</v>
      </c>
      <c r="G22" s="57">
        <v>24</v>
      </c>
      <c r="H22" s="61">
        <f>Table576[[#This Row],[KVALIFIKĀCIJA]]+Table576[[#This Row],[FINĀLS]]</f>
        <v>25</v>
      </c>
      <c r="I22" s="60">
        <v>0.5</v>
      </c>
      <c r="J22" s="57">
        <v>24</v>
      </c>
      <c r="K22" s="61">
        <f>Table576[[#This Row],[KVALIFIKĀCIJA ]]+Table576[[#This Row],[FINĀLS ]]</f>
        <v>24.5</v>
      </c>
      <c r="L22" s="60"/>
      <c r="M22" s="57"/>
      <c r="N22" s="61">
        <f>Table576[[#This Row],[FINĀLS  ]]+Table576[[#This Row],[KVALIFIKĀCIJA  ]]</f>
        <v>0</v>
      </c>
      <c r="O22" s="60">
        <v>0.25</v>
      </c>
      <c r="P22" s="57">
        <v>24</v>
      </c>
      <c r="Q22" s="61">
        <f>Table576[[#This Row],[KVALIFIKĀCIJA   ]]+Table576[[#This Row],[FINĀLS   ]]</f>
        <v>24.25</v>
      </c>
      <c r="R22" s="60">
        <v>4</v>
      </c>
      <c r="S22" s="57">
        <v>69</v>
      </c>
      <c r="T22" s="61">
        <f>Table576[[#This Row],[KVALIFIKĀCIJA    ]]+Table576[[#This Row],[FINĀLS    ]]</f>
        <v>73</v>
      </c>
      <c r="U22" s="197">
        <v>0.5</v>
      </c>
      <c r="V22" s="194">
        <v>24</v>
      </c>
      <c r="W22" s="61">
        <f>Table576[[#This Row],[FINĀLS     ]]+Table576[[#This Row],[KVALIFIKĀCIJA     ]]</f>
        <v>24.5</v>
      </c>
    </row>
    <row r="23" spans="2:23" x14ac:dyDescent="0.2">
      <c r="B23" s="56">
        <v>17</v>
      </c>
      <c r="C23" s="57" t="s">
        <v>133</v>
      </c>
      <c r="D23" s="58" t="s">
        <v>132</v>
      </c>
      <c r="E23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163.44999999999999</v>
      </c>
      <c r="F23" s="60">
        <v>0.5</v>
      </c>
      <c r="G23" s="57">
        <v>24</v>
      </c>
      <c r="H23" s="61">
        <f>Table576[[#This Row],[KVALIFIKĀCIJA]]+Table576[[#This Row],[FINĀLS]]</f>
        <v>24.5</v>
      </c>
      <c r="I23" s="60">
        <v>0.25</v>
      </c>
      <c r="J23" s="57">
        <v>24</v>
      </c>
      <c r="K23" s="61">
        <f>Table576[[#This Row],[KVALIFIKĀCIJA ]]+Table576[[#This Row],[FINĀLS ]]</f>
        <v>24.25</v>
      </c>
      <c r="L23" s="60">
        <v>0.1</v>
      </c>
      <c r="M23" s="57">
        <v>15</v>
      </c>
      <c r="N23" s="61">
        <f>Table576[[#This Row],[FINĀLS  ]]+Table576[[#This Row],[KVALIFIKĀCIJA  ]]</f>
        <v>15.1</v>
      </c>
      <c r="O23" s="60">
        <v>0.1</v>
      </c>
      <c r="P23" s="57">
        <v>21</v>
      </c>
      <c r="Q23" s="61">
        <f>Table576[[#This Row],[KVALIFIKĀCIJA   ]]+Table576[[#This Row],[FINĀLS   ]]</f>
        <v>21.1</v>
      </c>
      <c r="R23" s="60">
        <v>0.25</v>
      </c>
      <c r="S23" s="57">
        <v>24</v>
      </c>
      <c r="T23" s="61">
        <f>Table576[[#This Row],[KVALIFIKĀCIJA    ]]+Table576[[#This Row],[FINĀLS    ]]</f>
        <v>24.25</v>
      </c>
      <c r="U23" s="197">
        <v>0.25</v>
      </c>
      <c r="V23" s="194">
        <v>54</v>
      </c>
      <c r="W23" s="61">
        <f>Table576[[#This Row],[FINĀLS     ]]+Table576[[#This Row],[KVALIFIKĀCIJA     ]]</f>
        <v>54.25</v>
      </c>
    </row>
    <row r="24" spans="2:23" x14ac:dyDescent="0.2">
      <c r="B24" s="56">
        <v>18</v>
      </c>
      <c r="C24" s="164" t="s">
        <v>173</v>
      </c>
      <c r="D24" s="165" t="s">
        <v>34</v>
      </c>
      <c r="E24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162.25</v>
      </c>
      <c r="F24" s="60">
        <v>8</v>
      </c>
      <c r="G24" s="57">
        <v>54</v>
      </c>
      <c r="H24" s="61">
        <f>Table576[[#This Row],[KVALIFIKĀCIJA]]+Table576[[#This Row],[FINĀLS]]</f>
        <v>62</v>
      </c>
      <c r="I24" s="60"/>
      <c r="J24" s="57"/>
      <c r="K24" s="61">
        <f>Table576[[#This Row],[KVALIFIKĀCIJA ]]+Table576[[#This Row],[FINĀLS ]]</f>
        <v>0</v>
      </c>
      <c r="L24" s="60">
        <v>0.25</v>
      </c>
      <c r="M24" s="57">
        <v>100</v>
      </c>
      <c r="N24" s="61">
        <f>Table576[[#This Row],[FINĀLS  ]]+Table576[[#This Row],[KVALIFIKĀCIJA  ]]</f>
        <v>100.25</v>
      </c>
      <c r="O24" s="60"/>
      <c r="P24" s="57"/>
      <c r="Q24" s="61">
        <f>Table576[[#This Row],[KVALIFIKĀCIJA   ]]+Table576[[#This Row],[FINĀLS   ]]</f>
        <v>0</v>
      </c>
      <c r="R24" s="60"/>
      <c r="S24" s="57"/>
      <c r="T24" s="61">
        <f>Table576[[#This Row],[KVALIFIKĀCIJA    ]]+Table576[[#This Row],[FINĀLS    ]]</f>
        <v>0</v>
      </c>
      <c r="U24" s="197"/>
      <c r="V24" s="194"/>
      <c r="W24" s="61">
        <f>Table576[[#This Row],[FINĀLS     ]]+Table576[[#This Row],[KVALIFIKĀCIJA     ]]</f>
        <v>0</v>
      </c>
    </row>
    <row r="25" spans="2:23" x14ac:dyDescent="0.2">
      <c r="B25" s="56">
        <v>19</v>
      </c>
      <c r="C25" s="57" t="s">
        <v>123</v>
      </c>
      <c r="D25" s="58" t="s">
        <v>122</v>
      </c>
      <c r="E25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144.80000000000001</v>
      </c>
      <c r="F25" s="60">
        <v>0.1</v>
      </c>
      <c r="G25" s="57">
        <v>5</v>
      </c>
      <c r="H25" s="61">
        <f>Table576[[#This Row],[KVALIFIKĀCIJA]]+Table576[[#This Row],[FINĀLS]]</f>
        <v>5.0999999999999996</v>
      </c>
      <c r="I25" s="60">
        <v>1</v>
      </c>
      <c r="J25" s="57">
        <v>24</v>
      </c>
      <c r="K25" s="61">
        <f>Table576[[#This Row],[KVALIFIKĀCIJA ]]+Table576[[#This Row],[FINĀLS ]]</f>
        <v>25</v>
      </c>
      <c r="L25" s="60">
        <v>0.25</v>
      </c>
      <c r="M25" s="57">
        <v>24</v>
      </c>
      <c r="N25" s="61">
        <f>Table576[[#This Row],[FINĀLS  ]]+Table576[[#This Row],[KVALIFIKĀCIJA  ]]</f>
        <v>24.25</v>
      </c>
      <c r="O25" s="60">
        <v>0.1</v>
      </c>
      <c r="P25" s="57">
        <v>15</v>
      </c>
      <c r="Q25" s="61">
        <f>Table576[[#This Row],[KVALIFIKĀCIJA   ]]+Table576[[#This Row],[FINĀLS   ]]</f>
        <v>15.1</v>
      </c>
      <c r="R25" s="60">
        <v>0.25</v>
      </c>
      <c r="S25" s="57">
        <v>54</v>
      </c>
      <c r="T25" s="61">
        <f>Table576[[#This Row],[KVALIFIKĀCIJA    ]]+Table576[[#This Row],[FINĀLS    ]]</f>
        <v>54.25</v>
      </c>
      <c r="U25" s="197">
        <v>0.1</v>
      </c>
      <c r="V25" s="194">
        <v>21</v>
      </c>
      <c r="W25" s="61">
        <f>Table576[[#This Row],[FINĀLS     ]]+Table576[[#This Row],[KVALIFIKĀCIJA     ]]</f>
        <v>21.1</v>
      </c>
    </row>
    <row r="26" spans="2:23" x14ac:dyDescent="0.2">
      <c r="B26" s="56">
        <v>20</v>
      </c>
      <c r="C26" s="57" t="s">
        <v>188</v>
      </c>
      <c r="D26" s="58" t="s">
        <v>130</v>
      </c>
      <c r="E26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137.94999999999999</v>
      </c>
      <c r="F26" s="60">
        <v>0.1</v>
      </c>
      <c r="G26" s="57">
        <v>15</v>
      </c>
      <c r="H26" s="61">
        <f>Table576[[#This Row],[KVALIFIKĀCIJA]]+Table576[[#This Row],[FINĀLS]]</f>
        <v>15.1</v>
      </c>
      <c r="I26" s="60">
        <v>3</v>
      </c>
      <c r="J26" s="57">
        <v>54</v>
      </c>
      <c r="K26" s="61">
        <f>Table576[[#This Row],[KVALIFIKĀCIJA ]]+Table576[[#This Row],[FINĀLS ]]</f>
        <v>57</v>
      </c>
      <c r="L26" s="60">
        <v>0.5</v>
      </c>
      <c r="M26" s="57">
        <v>24</v>
      </c>
      <c r="N26" s="61">
        <f>Table576[[#This Row],[FINĀLS  ]]+Table576[[#This Row],[KVALIFIKĀCIJA  ]]</f>
        <v>24.5</v>
      </c>
      <c r="O26" s="60">
        <v>0.25</v>
      </c>
      <c r="P26" s="57">
        <v>24</v>
      </c>
      <c r="Q26" s="61">
        <f>Table576[[#This Row],[KVALIFIKĀCIJA   ]]+Table576[[#This Row],[FINĀLS   ]]</f>
        <v>24.25</v>
      </c>
      <c r="R26" s="60"/>
      <c r="S26" s="57"/>
      <c r="T26" s="61">
        <f>Table576[[#This Row],[KVALIFIKĀCIJA    ]]+Table576[[#This Row],[FINĀLS    ]]</f>
        <v>0</v>
      </c>
      <c r="U26" s="197">
        <v>0.1</v>
      </c>
      <c r="V26" s="194">
        <v>17</v>
      </c>
      <c r="W26" s="61">
        <f>Table576[[#This Row],[FINĀLS     ]]+Table576[[#This Row],[KVALIFIKĀCIJA     ]]</f>
        <v>17.100000000000001</v>
      </c>
    </row>
    <row r="27" spans="2:23" s="37" customFormat="1" x14ac:dyDescent="0.2">
      <c r="B27" s="56">
        <v>21</v>
      </c>
      <c r="C27" s="57" t="s">
        <v>187</v>
      </c>
      <c r="D27" s="58" t="s">
        <v>87</v>
      </c>
      <c r="E27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137.25</v>
      </c>
      <c r="F27" s="60">
        <v>0.5</v>
      </c>
      <c r="G27" s="57">
        <v>88</v>
      </c>
      <c r="H27" s="61">
        <f>Table576[[#This Row],[KVALIFIKĀCIJA]]+Table576[[#This Row],[FINĀLS]]</f>
        <v>88.5</v>
      </c>
      <c r="I27" s="60">
        <v>0.25</v>
      </c>
      <c r="J27" s="57">
        <v>24</v>
      </c>
      <c r="K27" s="61">
        <f>Table576[[#This Row],[KVALIFIKĀCIJA ]]+Table576[[#This Row],[FINĀLS ]]</f>
        <v>24.25</v>
      </c>
      <c r="L27" s="60"/>
      <c r="M27" s="57"/>
      <c r="N27" s="61">
        <f>Table576[[#This Row],[FINĀLS  ]]+Table576[[#This Row],[KVALIFIKĀCIJA  ]]</f>
        <v>0</v>
      </c>
      <c r="O27" s="60">
        <v>0.5</v>
      </c>
      <c r="P27" s="57">
        <v>24</v>
      </c>
      <c r="Q27" s="61">
        <f>Table576[[#This Row],[KVALIFIKĀCIJA   ]]+Table576[[#This Row],[FINĀLS   ]]</f>
        <v>24.5</v>
      </c>
      <c r="R27" s="60"/>
      <c r="S27" s="57"/>
      <c r="T27" s="61">
        <f>Table576[[#This Row],[KVALIFIKĀCIJA    ]]+Table576[[#This Row],[FINĀLS    ]]</f>
        <v>0</v>
      </c>
      <c r="U27" s="197"/>
      <c r="V27" s="194"/>
      <c r="W27" s="61">
        <f>Table576[[#This Row],[FINĀLS     ]]+Table576[[#This Row],[KVALIFIKĀCIJA     ]]</f>
        <v>0</v>
      </c>
    </row>
    <row r="28" spans="2:23" x14ac:dyDescent="0.2">
      <c r="B28" s="56">
        <v>22</v>
      </c>
      <c r="C28" s="164" t="s">
        <v>154</v>
      </c>
      <c r="D28" s="165" t="s">
        <v>118</v>
      </c>
      <c r="E2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131.6</v>
      </c>
      <c r="F28" s="60">
        <v>0.5</v>
      </c>
      <c r="G28" s="57">
        <v>24</v>
      </c>
      <c r="H28" s="61">
        <f>Table576[[#This Row],[KVALIFIKĀCIJA]]+Table576[[#This Row],[FINĀLS]]</f>
        <v>24.5</v>
      </c>
      <c r="I28" s="60">
        <v>0.1</v>
      </c>
      <c r="J28" s="57">
        <v>15</v>
      </c>
      <c r="K28" s="61">
        <f>Table576[[#This Row],[KVALIFIKĀCIJA ]]+Table576[[#This Row],[FINĀLS ]]</f>
        <v>15.1</v>
      </c>
      <c r="L28" s="60">
        <v>1</v>
      </c>
      <c r="M28" s="57">
        <v>24</v>
      </c>
      <c r="N28" s="61">
        <f>Table576[[#This Row],[FINĀLS  ]]+Table576[[#This Row],[KVALIFIKĀCIJA  ]]</f>
        <v>25</v>
      </c>
      <c r="O28" s="60"/>
      <c r="P28" s="57"/>
      <c r="Q28" s="61">
        <f>Table576[[#This Row],[KVALIFIKĀCIJA   ]]+Table576[[#This Row],[FINĀLS   ]]</f>
        <v>0</v>
      </c>
      <c r="R28" s="60"/>
      <c r="S28" s="57"/>
      <c r="T28" s="61">
        <f>Table576[[#This Row],[KVALIFIKĀCIJA    ]]+Table576[[#This Row],[FINĀLS    ]]</f>
        <v>0</v>
      </c>
      <c r="U28" s="197">
        <v>6</v>
      </c>
      <c r="V28" s="194">
        <v>61</v>
      </c>
      <c r="W28" s="61">
        <f>Table576[[#This Row],[FINĀLS     ]]+Table576[[#This Row],[KVALIFIKĀCIJA     ]]</f>
        <v>67</v>
      </c>
    </row>
    <row r="29" spans="2:23" s="37" customFormat="1" x14ac:dyDescent="0.2">
      <c r="B29" s="56">
        <v>23</v>
      </c>
      <c r="C29" s="57" t="s">
        <v>143</v>
      </c>
      <c r="D29" s="58" t="s">
        <v>38</v>
      </c>
      <c r="E29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123.94999999999999</v>
      </c>
      <c r="F29" s="60">
        <v>0.25</v>
      </c>
      <c r="G29" s="57">
        <v>24</v>
      </c>
      <c r="H29" s="61">
        <f>Table576[[#This Row],[KVALIFIKĀCIJA]]+Table576[[#This Row],[FINĀLS]]</f>
        <v>24.25</v>
      </c>
      <c r="I29" s="60">
        <v>1</v>
      </c>
      <c r="J29" s="57">
        <v>24</v>
      </c>
      <c r="K29" s="61">
        <f>Table576[[#This Row],[KVALIFIKĀCIJA ]]+Table576[[#This Row],[FINĀLS ]]</f>
        <v>25</v>
      </c>
      <c r="L29" s="60">
        <v>0.1</v>
      </c>
      <c r="M29" s="57">
        <v>5</v>
      </c>
      <c r="N29" s="61">
        <f>Table576[[#This Row],[FINĀLS  ]]+Table576[[#This Row],[KVALIFIKĀCIJA  ]]</f>
        <v>5.0999999999999996</v>
      </c>
      <c r="O29" s="60">
        <v>0.5</v>
      </c>
      <c r="P29" s="57">
        <v>54</v>
      </c>
      <c r="Q29" s="61">
        <f>Table576[[#This Row],[KVALIFIKĀCIJA   ]]+Table576[[#This Row],[FINĀLS   ]]</f>
        <v>54.5</v>
      </c>
      <c r="R29" s="60"/>
      <c r="S29" s="57"/>
      <c r="T29" s="61">
        <f>Table576[[#This Row],[KVALIFIKĀCIJA    ]]+Table576[[#This Row],[FINĀLS    ]]</f>
        <v>0</v>
      </c>
      <c r="U29" s="197">
        <v>0.1</v>
      </c>
      <c r="V29" s="194">
        <v>15</v>
      </c>
      <c r="W29" s="61">
        <f>Table576[[#This Row],[FINĀLS     ]]+Table576[[#This Row],[KVALIFIKĀCIJA     ]]</f>
        <v>15.1</v>
      </c>
    </row>
    <row r="30" spans="2:23" x14ac:dyDescent="0.2">
      <c r="B30" s="56">
        <v>24</v>
      </c>
      <c r="C30" s="57" t="s">
        <v>178</v>
      </c>
      <c r="D30" s="58" t="s">
        <v>104</v>
      </c>
      <c r="E30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122.5</v>
      </c>
      <c r="F30" s="60">
        <v>1</v>
      </c>
      <c r="G30" s="57">
        <v>69</v>
      </c>
      <c r="H30" s="61">
        <f>Table576[[#This Row],[KVALIFIKĀCIJA]]+Table576[[#This Row],[FINĀLS]]</f>
        <v>70</v>
      </c>
      <c r="I30" s="60">
        <v>4</v>
      </c>
      <c r="J30" s="57">
        <v>24</v>
      </c>
      <c r="K30" s="61">
        <f>Table576[[#This Row],[KVALIFIKĀCIJA ]]+Table576[[#This Row],[FINĀLS ]]</f>
        <v>28</v>
      </c>
      <c r="L30" s="60">
        <v>0</v>
      </c>
      <c r="M30" s="57"/>
      <c r="N30" s="61">
        <f>Table576[[#This Row],[FINĀLS  ]]+Table576[[#This Row],[KVALIFIKĀCIJA  ]]</f>
        <v>0</v>
      </c>
      <c r="O30" s="60">
        <v>0.5</v>
      </c>
      <c r="P30" s="57">
        <v>24</v>
      </c>
      <c r="Q30" s="61">
        <f>Table576[[#This Row],[KVALIFIKĀCIJA   ]]+Table576[[#This Row],[FINĀLS   ]]</f>
        <v>24.5</v>
      </c>
      <c r="R30" s="60"/>
      <c r="S30" s="57"/>
      <c r="T30" s="61">
        <f>Table576[[#This Row],[KVALIFIKĀCIJA    ]]+Table576[[#This Row],[FINĀLS    ]]</f>
        <v>0</v>
      </c>
      <c r="U30" s="197"/>
      <c r="V30" s="194"/>
      <c r="W30" s="61">
        <f>Table576[[#This Row],[FINĀLS     ]]+Table576[[#This Row],[KVALIFIKĀCIJA     ]]</f>
        <v>0</v>
      </c>
    </row>
    <row r="31" spans="2:23" x14ac:dyDescent="0.2">
      <c r="B31" s="56">
        <v>25</v>
      </c>
      <c r="C31" s="164" t="s">
        <v>155</v>
      </c>
      <c r="D31" s="165" t="s">
        <v>24</v>
      </c>
      <c r="E31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113.85</v>
      </c>
      <c r="F31" s="60">
        <v>0</v>
      </c>
      <c r="G31" s="57">
        <v>0</v>
      </c>
      <c r="H31" s="61">
        <f>Table576[[#This Row],[KVALIFIKĀCIJA]]+Table576[[#This Row],[FINĀLS]]</f>
        <v>0</v>
      </c>
      <c r="I31" s="60">
        <v>0.25</v>
      </c>
      <c r="J31" s="57">
        <v>54</v>
      </c>
      <c r="K31" s="61">
        <f>Table576[[#This Row],[KVALIFIKĀCIJA ]]+Table576[[#This Row],[FINĀLS ]]</f>
        <v>54.25</v>
      </c>
      <c r="L31" s="60">
        <v>0.1</v>
      </c>
      <c r="M31" s="57">
        <v>5</v>
      </c>
      <c r="N31" s="61">
        <f>Table576[[#This Row],[FINĀLS  ]]+Table576[[#This Row],[KVALIFIKĀCIJA  ]]</f>
        <v>5.0999999999999996</v>
      </c>
      <c r="O31" s="60"/>
      <c r="P31" s="57"/>
      <c r="Q31" s="61">
        <f>Table576[[#This Row],[KVALIFIKĀCIJA   ]]+Table576[[#This Row],[FINĀLS   ]]</f>
        <v>0</v>
      </c>
      <c r="R31" s="60"/>
      <c r="S31" s="57"/>
      <c r="T31" s="61">
        <f>Table576[[#This Row],[KVALIFIKĀCIJA    ]]+Table576[[#This Row],[FINĀLS    ]]</f>
        <v>0</v>
      </c>
      <c r="U31" s="197">
        <v>0.5</v>
      </c>
      <c r="V31" s="194">
        <v>54</v>
      </c>
      <c r="W31" s="61">
        <f>Table576[[#This Row],[FINĀLS     ]]+Table576[[#This Row],[KVALIFIKĀCIJA     ]]</f>
        <v>54.5</v>
      </c>
    </row>
    <row r="32" spans="2:23" x14ac:dyDescent="0.2">
      <c r="B32" s="56">
        <v>26</v>
      </c>
      <c r="C32" s="57" t="s">
        <v>167</v>
      </c>
      <c r="D32" s="58" t="s">
        <v>31</v>
      </c>
      <c r="E32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111.79999999999998</v>
      </c>
      <c r="F32" s="60">
        <v>1</v>
      </c>
      <c r="G32" s="57">
        <v>54</v>
      </c>
      <c r="H32" s="61">
        <f>Table576[[#This Row],[KVALIFIKĀCIJA]]+Table576[[#This Row],[FINĀLS]]</f>
        <v>55</v>
      </c>
      <c r="I32" s="60">
        <v>0.1</v>
      </c>
      <c r="J32" s="57">
        <v>17</v>
      </c>
      <c r="K32" s="61">
        <f>Table576[[#This Row],[KVALIFIKĀCIJA ]]+Table576[[#This Row],[FINĀLS ]]</f>
        <v>17.100000000000001</v>
      </c>
      <c r="L32" s="60">
        <v>0.1</v>
      </c>
      <c r="M32" s="57">
        <v>5</v>
      </c>
      <c r="N32" s="61">
        <f>Table576[[#This Row],[FINĀLS  ]]+Table576[[#This Row],[KVALIFIKĀCIJA  ]]</f>
        <v>5.0999999999999996</v>
      </c>
      <c r="O32" s="60">
        <v>0.1</v>
      </c>
      <c r="P32" s="57">
        <v>10</v>
      </c>
      <c r="Q32" s="61">
        <f>Table576[[#This Row],[KVALIFIKĀCIJA   ]]+Table576[[#This Row],[FINĀLS   ]]</f>
        <v>10.1</v>
      </c>
      <c r="R32" s="60"/>
      <c r="S32" s="57"/>
      <c r="T32" s="61">
        <f>Table576[[#This Row],[KVALIFIKĀCIJA    ]]+Table576[[#This Row],[FINĀLS    ]]</f>
        <v>0</v>
      </c>
      <c r="U32" s="197">
        <v>0.5</v>
      </c>
      <c r="V32" s="194">
        <v>24</v>
      </c>
      <c r="W32" s="61">
        <f>Table576[[#This Row],[FINĀLS     ]]+Table576[[#This Row],[KVALIFIKĀCIJA     ]]</f>
        <v>24.5</v>
      </c>
    </row>
    <row r="33" spans="2:23" s="37" customFormat="1" x14ac:dyDescent="0.2">
      <c r="B33" s="56">
        <v>27</v>
      </c>
      <c r="C33" s="57" t="s">
        <v>116</v>
      </c>
      <c r="D33" s="58" t="s">
        <v>115</v>
      </c>
      <c r="E33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111.3</v>
      </c>
      <c r="F33" s="60">
        <v>0.1</v>
      </c>
      <c r="G33" s="57">
        <v>23</v>
      </c>
      <c r="H33" s="61">
        <f>Table576[[#This Row],[KVALIFIKĀCIJA]]+Table576[[#This Row],[FINĀLS]]</f>
        <v>23.1</v>
      </c>
      <c r="I33" s="60">
        <v>0.1</v>
      </c>
      <c r="J33" s="57">
        <v>21</v>
      </c>
      <c r="K33" s="61">
        <f>Table576[[#This Row],[KVALIFIKĀCIJA ]]+Table576[[#This Row],[FINĀLS ]]</f>
        <v>21.1</v>
      </c>
      <c r="L33" s="60">
        <v>1</v>
      </c>
      <c r="M33" s="57">
        <v>61</v>
      </c>
      <c r="N33" s="61">
        <f>Table576[[#This Row],[FINĀLS  ]]+Table576[[#This Row],[KVALIFIKĀCIJA  ]]</f>
        <v>62</v>
      </c>
      <c r="O33" s="60">
        <v>0.1</v>
      </c>
      <c r="P33" s="57">
        <v>5</v>
      </c>
      <c r="Q33" s="61">
        <f>Table576[[#This Row],[KVALIFIKĀCIJA   ]]+Table576[[#This Row],[FINĀLS   ]]</f>
        <v>5.0999999999999996</v>
      </c>
      <c r="R33" s="60"/>
      <c r="S33" s="57"/>
      <c r="T33" s="61">
        <f>Table576[[#This Row],[KVALIFIKĀCIJA    ]]+Table576[[#This Row],[FINĀLS    ]]</f>
        <v>0</v>
      </c>
      <c r="U33" s="197">
        <v>0</v>
      </c>
      <c r="V33" s="194">
        <v>0</v>
      </c>
      <c r="W33" s="61">
        <f>Table576[[#This Row],[FINĀLS     ]]+Table576[[#This Row],[KVALIFIKĀCIJA     ]]</f>
        <v>0</v>
      </c>
    </row>
    <row r="34" spans="2:23" x14ac:dyDescent="0.2">
      <c r="B34" s="56">
        <v>28</v>
      </c>
      <c r="C34" s="57" t="s">
        <v>149</v>
      </c>
      <c r="D34" s="58" t="s">
        <v>80</v>
      </c>
      <c r="E34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111.1</v>
      </c>
      <c r="F34" s="60">
        <v>3</v>
      </c>
      <c r="G34" s="57">
        <v>24</v>
      </c>
      <c r="H34" s="61">
        <f>Table576[[#This Row],[KVALIFIKĀCIJA]]+Table576[[#This Row],[FINĀLS]]</f>
        <v>27</v>
      </c>
      <c r="I34" s="60">
        <v>0.5</v>
      </c>
      <c r="J34" s="57">
        <v>54</v>
      </c>
      <c r="K34" s="61">
        <f>Table576[[#This Row],[KVALIFIKĀCIJA ]]+Table576[[#This Row],[FINĀLS ]]</f>
        <v>54.5</v>
      </c>
      <c r="L34" s="60">
        <v>0.1</v>
      </c>
      <c r="M34" s="57">
        <v>5</v>
      </c>
      <c r="N34" s="61">
        <f>Table576[[#This Row],[FINĀLS  ]]+Table576[[#This Row],[KVALIFIKĀCIJA  ]]</f>
        <v>5.0999999999999996</v>
      </c>
      <c r="O34" s="60"/>
      <c r="P34" s="57"/>
      <c r="Q34" s="61">
        <f>Table576[[#This Row],[KVALIFIKĀCIJA   ]]+Table576[[#This Row],[FINĀLS   ]]</f>
        <v>0</v>
      </c>
      <c r="R34" s="60"/>
      <c r="S34" s="57"/>
      <c r="T34" s="61">
        <f>Table576[[#This Row],[KVALIFIKĀCIJA    ]]+Table576[[#This Row],[FINĀLS    ]]</f>
        <v>0</v>
      </c>
      <c r="U34" s="197">
        <v>0.5</v>
      </c>
      <c r="V34" s="194">
        <v>24</v>
      </c>
      <c r="W34" s="61">
        <f>Table576[[#This Row],[FINĀLS     ]]+Table576[[#This Row],[KVALIFIKĀCIJA     ]]</f>
        <v>24.5</v>
      </c>
    </row>
    <row r="35" spans="2:23" x14ac:dyDescent="0.2">
      <c r="B35" s="56">
        <v>29</v>
      </c>
      <c r="C35" s="162" t="s">
        <v>233</v>
      </c>
      <c r="D35" s="163" t="s">
        <v>81</v>
      </c>
      <c r="E35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103.95</v>
      </c>
      <c r="F35" s="140"/>
      <c r="G35" s="59"/>
      <c r="H35" s="61">
        <f>Table576[[#This Row],[KVALIFIKĀCIJA]]+Table576[[#This Row],[FINĀLS]]</f>
        <v>0</v>
      </c>
      <c r="I35" s="60">
        <v>0.5</v>
      </c>
      <c r="J35" s="57">
        <v>24</v>
      </c>
      <c r="K35" s="61">
        <f>Table576[[#This Row],[KVALIFIKĀCIJA ]]+Table576[[#This Row],[FINĀLS ]]</f>
        <v>24.5</v>
      </c>
      <c r="L35" s="60">
        <v>0.1</v>
      </c>
      <c r="M35" s="57">
        <v>10</v>
      </c>
      <c r="N35" s="61">
        <f>Table576[[#This Row],[FINĀLS  ]]+Table576[[#This Row],[KVALIFIKĀCIJA  ]]</f>
        <v>10.1</v>
      </c>
      <c r="O35" s="60">
        <v>0.25</v>
      </c>
      <c r="P35" s="57">
        <v>54</v>
      </c>
      <c r="Q35" s="61">
        <f>Table576[[#This Row],[KVALIFIKĀCIJA   ]]+Table576[[#This Row],[FINĀLS   ]]</f>
        <v>54.25</v>
      </c>
      <c r="R35" s="60"/>
      <c r="S35" s="57"/>
      <c r="T35" s="61">
        <f>Table576[[#This Row],[KVALIFIKĀCIJA    ]]+Table576[[#This Row],[FINĀLS    ]]</f>
        <v>0</v>
      </c>
      <c r="U35" s="197">
        <v>0.1</v>
      </c>
      <c r="V35" s="194">
        <v>15</v>
      </c>
      <c r="W35" s="61">
        <f>Table576[[#This Row],[FINĀLS     ]]+Table576[[#This Row],[KVALIFIKĀCIJA     ]]</f>
        <v>15.1</v>
      </c>
    </row>
    <row r="36" spans="2:23" x14ac:dyDescent="0.2">
      <c r="B36" s="56">
        <v>30</v>
      </c>
      <c r="C36" s="57" t="s">
        <v>157</v>
      </c>
      <c r="D36" s="58" t="s">
        <v>26</v>
      </c>
      <c r="E36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99.55</v>
      </c>
      <c r="F36" s="60">
        <v>0.1</v>
      </c>
      <c r="G36" s="57">
        <v>21</v>
      </c>
      <c r="H36" s="61">
        <f>Table576[[#This Row],[KVALIFIKĀCIJA]]+Table576[[#This Row],[FINĀLS]]</f>
        <v>21.1</v>
      </c>
      <c r="I36" s="60">
        <v>0.1</v>
      </c>
      <c r="J36" s="57">
        <v>15</v>
      </c>
      <c r="K36" s="61">
        <f>Table576[[#This Row],[KVALIFIKĀCIJA ]]+Table576[[#This Row],[FINĀLS ]]</f>
        <v>15.1</v>
      </c>
      <c r="L36" s="60">
        <v>0.25</v>
      </c>
      <c r="M36" s="57">
        <v>24</v>
      </c>
      <c r="N36" s="61">
        <f>Table576[[#This Row],[FINĀLS  ]]+Table576[[#This Row],[KVALIFIKĀCIJA  ]]</f>
        <v>24.25</v>
      </c>
      <c r="O36" s="60">
        <v>0.1</v>
      </c>
      <c r="P36" s="57">
        <v>5</v>
      </c>
      <c r="Q36" s="61">
        <f>Table576[[#This Row],[KVALIFIKĀCIJA   ]]+Table576[[#This Row],[FINĀLS   ]]</f>
        <v>5.0999999999999996</v>
      </c>
      <c r="R36" s="60"/>
      <c r="S36" s="57"/>
      <c r="T36" s="61">
        <f>Table576[[#This Row],[KVALIFIKĀCIJA    ]]+Table576[[#This Row],[FINĀLS    ]]</f>
        <v>0</v>
      </c>
      <c r="U36" s="197">
        <v>10</v>
      </c>
      <c r="V36" s="194">
        <v>24</v>
      </c>
      <c r="W36" s="61">
        <f>Table576[[#This Row],[FINĀLS     ]]+Table576[[#This Row],[KVALIFIKĀCIJA     ]]</f>
        <v>34</v>
      </c>
    </row>
    <row r="37" spans="2:23" x14ac:dyDescent="0.2">
      <c r="B37" s="56">
        <v>31</v>
      </c>
      <c r="C37" s="164" t="s">
        <v>181</v>
      </c>
      <c r="D37" s="165" t="s">
        <v>37</v>
      </c>
      <c r="E37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97.85</v>
      </c>
      <c r="F37" s="60">
        <v>0.1</v>
      </c>
      <c r="G37" s="57">
        <v>19</v>
      </c>
      <c r="H37" s="61">
        <f>Table576[[#This Row],[KVALIFIKĀCIJA]]+Table576[[#This Row],[FINĀLS]]</f>
        <v>19.100000000000001</v>
      </c>
      <c r="I37" s="60">
        <v>0.5</v>
      </c>
      <c r="J37" s="57">
        <v>54</v>
      </c>
      <c r="K37" s="61">
        <f>Table576[[#This Row],[KVALIFIKĀCIJA ]]+Table576[[#This Row],[FINĀLS ]]</f>
        <v>54.5</v>
      </c>
      <c r="L37" s="60">
        <v>0</v>
      </c>
      <c r="M37" s="57">
        <v>0</v>
      </c>
      <c r="N37" s="61">
        <f>Table576[[#This Row],[FINĀLS  ]]+Table576[[#This Row],[KVALIFIKĀCIJA  ]]</f>
        <v>0</v>
      </c>
      <c r="O37" s="60"/>
      <c r="P37" s="57"/>
      <c r="Q37" s="61">
        <f>Table576[[#This Row],[KVALIFIKĀCIJA   ]]+Table576[[#This Row],[FINĀLS   ]]</f>
        <v>0</v>
      </c>
      <c r="R37" s="60"/>
      <c r="S37" s="57"/>
      <c r="T37" s="61">
        <f>Table576[[#This Row],[KVALIFIKĀCIJA    ]]+Table576[[#This Row],[FINĀLS    ]]</f>
        <v>0</v>
      </c>
      <c r="U37" s="197">
        <v>0.25</v>
      </c>
      <c r="V37" s="194">
        <v>24</v>
      </c>
      <c r="W37" s="61">
        <f>Table576[[#This Row],[FINĀLS     ]]+Table576[[#This Row],[KVALIFIKĀCIJA     ]]</f>
        <v>24.25</v>
      </c>
    </row>
    <row r="38" spans="2:23" x14ac:dyDescent="0.2">
      <c r="B38" s="56">
        <v>32</v>
      </c>
      <c r="C38" s="57" t="s">
        <v>159</v>
      </c>
      <c r="D38" s="58" t="s">
        <v>84</v>
      </c>
      <c r="E3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92.7</v>
      </c>
      <c r="F38" s="60">
        <v>0.1</v>
      </c>
      <c r="G38" s="57">
        <v>5</v>
      </c>
      <c r="H38" s="61">
        <f>Table576[[#This Row],[KVALIFIKĀCIJA]]+Table576[[#This Row],[FINĀLS]]</f>
        <v>5.0999999999999996</v>
      </c>
      <c r="I38" s="60">
        <v>0</v>
      </c>
      <c r="J38" s="57"/>
      <c r="K38" s="61">
        <f>Table576[[#This Row],[KVALIFIKĀCIJA ]]+Table576[[#This Row],[FINĀLS ]]</f>
        <v>0</v>
      </c>
      <c r="L38" s="60">
        <v>0.5</v>
      </c>
      <c r="M38" s="57">
        <v>24</v>
      </c>
      <c r="N38" s="61">
        <f>Table576[[#This Row],[FINĀLS  ]]+Table576[[#This Row],[KVALIFIKĀCIJA  ]]</f>
        <v>24.5</v>
      </c>
      <c r="O38" s="60">
        <v>0.1</v>
      </c>
      <c r="P38" s="57">
        <v>10</v>
      </c>
      <c r="Q38" s="61">
        <f>Table576[[#This Row],[KVALIFIKĀCIJA   ]]+Table576[[#This Row],[FINĀLS   ]]</f>
        <v>10.1</v>
      </c>
      <c r="R38" s="60">
        <v>2</v>
      </c>
      <c r="S38" s="57">
        <v>24</v>
      </c>
      <c r="T38" s="61">
        <f>Table576[[#This Row],[KVALIFIKĀCIJA    ]]+Table576[[#This Row],[FINĀLS    ]]</f>
        <v>26</v>
      </c>
      <c r="U38" s="197">
        <v>3</v>
      </c>
      <c r="V38" s="194">
        <v>24</v>
      </c>
      <c r="W38" s="61">
        <f>Table576[[#This Row],[FINĀLS     ]]+Table576[[#This Row],[KVALIFIKĀCIJA     ]]</f>
        <v>27</v>
      </c>
    </row>
    <row r="39" spans="2:23" s="37" customFormat="1" x14ac:dyDescent="0.2">
      <c r="B39" s="56">
        <v>33</v>
      </c>
      <c r="C39" s="57" t="s">
        <v>145</v>
      </c>
      <c r="D39" s="58" t="s">
        <v>39</v>
      </c>
      <c r="E39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92.1</v>
      </c>
      <c r="F39" s="60">
        <v>2</v>
      </c>
      <c r="G39" s="57">
        <v>54</v>
      </c>
      <c r="H39" s="61">
        <f>Table576[[#This Row],[KVALIFIKĀCIJA]]+Table576[[#This Row],[FINĀLS]]</f>
        <v>56</v>
      </c>
      <c r="I39" s="60">
        <v>2</v>
      </c>
      <c r="J39" s="57">
        <v>24</v>
      </c>
      <c r="K39" s="61">
        <f>Table576[[#This Row],[KVALIFIKĀCIJA ]]+Table576[[#This Row],[FINĀLS ]]</f>
        <v>26</v>
      </c>
      <c r="L39" s="60">
        <v>0.1</v>
      </c>
      <c r="M39" s="57">
        <v>10</v>
      </c>
      <c r="N39" s="61">
        <f>Table576[[#This Row],[FINĀLS  ]]+Table576[[#This Row],[KVALIFIKĀCIJA  ]]</f>
        <v>10.1</v>
      </c>
      <c r="O39" s="60"/>
      <c r="P39" s="57"/>
      <c r="Q39" s="61">
        <f>Table576[[#This Row],[KVALIFIKĀCIJA   ]]+Table576[[#This Row],[FINĀLS   ]]</f>
        <v>0</v>
      </c>
      <c r="R39" s="60"/>
      <c r="S39" s="57"/>
      <c r="T39" s="61">
        <f>Table576[[#This Row],[KVALIFIKĀCIJA    ]]+Table576[[#This Row],[FINĀLS    ]]</f>
        <v>0</v>
      </c>
      <c r="U39" s="197"/>
      <c r="V39" s="194"/>
      <c r="W39" s="61">
        <f>Table576[[#This Row],[FINĀLS     ]]+Table576[[#This Row],[KVALIFIKĀCIJA     ]]</f>
        <v>0</v>
      </c>
    </row>
    <row r="40" spans="2:23" s="37" customFormat="1" x14ac:dyDescent="0.2">
      <c r="B40" s="56">
        <v>34</v>
      </c>
      <c r="C40" s="162" t="s">
        <v>147</v>
      </c>
      <c r="D40" s="163" t="s">
        <v>79</v>
      </c>
      <c r="E40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83.199999999999989</v>
      </c>
      <c r="F40" s="60">
        <v>0.5</v>
      </c>
      <c r="G40" s="57">
        <v>24</v>
      </c>
      <c r="H40" s="61">
        <f>Table576[[#This Row],[KVALIFIKĀCIJA]]+Table576[[#This Row],[FINĀLS]]</f>
        <v>24.5</v>
      </c>
      <c r="I40" s="60">
        <v>0.25</v>
      </c>
      <c r="J40" s="57">
        <v>24</v>
      </c>
      <c r="K40" s="61">
        <f>Table576[[#This Row],[KVALIFIKĀCIJA ]]+Table576[[#This Row],[FINĀLS ]]</f>
        <v>24.25</v>
      </c>
      <c r="L40" s="60">
        <v>0.1</v>
      </c>
      <c r="M40" s="57">
        <v>5</v>
      </c>
      <c r="N40" s="61">
        <f>Table576[[#This Row],[FINĀLS  ]]+Table576[[#This Row],[KVALIFIKĀCIJA  ]]</f>
        <v>5.0999999999999996</v>
      </c>
      <c r="O40" s="60">
        <v>0.1</v>
      </c>
      <c r="P40" s="57">
        <v>5</v>
      </c>
      <c r="Q40" s="61">
        <f>Table576[[#This Row],[KVALIFIKĀCIJA   ]]+Table576[[#This Row],[FINĀLS   ]]</f>
        <v>5.0999999999999996</v>
      </c>
      <c r="R40" s="60"/>
      <c r="S40" s="57"/>
      <c r="T40" s="61">
        <f>Table576[[#This Row],[KVALIFIKĀCIJA    ]]+Table576[[#This Row],[FINĀLS    ]]</f>
        <v>0</v>
      </c>
      <c r="U40" s="197">
        <v>0.25</v>
      </c>
      <c r="V40" s="194">
        <v>24</v>
      </c>
      <c r="W40" s="61">
        <f>Table576[[#This Row],[FINĀLS     ]]+Table576[[#This Row],[KVALIFIKĀCIJA     ]]</f>
        <v>24.25</v>
      </c>
    </row>
    <row r="41" spans="2:23" s="37" customFormat="1" x14ac:dyDescent="0.2">
      <c r="B41" s="56">
        <v>35</v>
      </c>
      <c r="C41" s="162" t="s">
        <v>290</v>
      </c>
      <c r="D41" s="163" t="s">
        <v>288</v>
      </c>
      <c r="E41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77.599999999999994</v>
      </c>
      <c r="F41" s="140"/>
      <c r="G41" s="59"/>
      <c r="H41" s="61">
        <f>Table576[[#This Row],[KVALIFIKĀCIJA]]+Table576[[#This Row],[FINĀLS]]</f>
        <v>0</v>
      </c>
      <c r="I41" s="140"/>
      <c r="J41" s="59"/>
      <c r="K41" s="61">
        <f>Table576[[#This Row],[KVALIFIKĀCIJA ]]+Table576[[#This Row],[FINĀLS ]]</f>
        <v>0</v>
      </c>
      <c r="L41" s="140"/>
      <c r="M41" s="59"/>
      <c r="N41" s="61">
        <f>Table576[[#This Row],[FINĀLS  ]]+Table576[[#This Row],[KVALIFIKĀCIJA  ]]</f>
        <v>0</v>
      </c>
      <c r="O41" s="60">
        <v>0.5</v>
      </c>
      <c r="P41" s="57">
        <v>54</v>
      </c>
      <c r="Q41" s="61">
        <f>Table576[[#This Row],[KVALIFIKĀCIJA   ]]+Table576[[#This Row],[FINĀLS   ]]</f>
        <v>54.5</v>
      </c>
      <c r="R41" s="60"/>
      <c r="S41" s="57"/>
      <c r="T41" s="61">
        <f>Table576[[#This Row],[KVALIFIKĀCIJA    ]]+Table576[[#This Row],[FINĀLS    ]]</f>
        <v>0</v>
      </c>
      <c r="U41" s="197">
        <v>0.1</v>
      </c>
      <c r="V41" s="194">
        <v>23</v>
      </c>
      <c r="W41" s="61">
        <f>Table576[[#This Row],[FINĀLS     ]]+Table576[[#This Row],[KVALIFIKĀCIJA     ]]</f>
        <v>23.1</v>
      </c>
    </row>
    <row r="42" spans="2:23" s="37" customFormat="1" x14ac:dyDescent="0.2">
      <c r="B42" s="56">
        <v>36</v>
      </c>
      <c r="C42" s="164" t="s">
        <v>162</v>
      </c>
      <c r="D42" s="165" t="s">
        <v>85</v>
      </c>
      <c r="E42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76</v>
      </c>
      <c r="F42" s="60">
        <v>0.5</v>
      </c>
      <c r="G42" s="57">
        <v>24</v>
      </c>
      <c r="H42" s="61">
        <f>Table576[[#This Row],[KVALIFIKĀCIJA]]+Table576[[#This Row],[FINĀLS]]</f>
        <v>24.5</v>
      </c>
      <c r="I42" s="60"/>
      <c r="J42" s="57"/>
      <c r="K42" s="61">
        <f>Table576[[#This Row],[KVALIFIKĀCIJA ]]+Table576[[#This Row],[FINĀLS ]]</f>
        <v>0</v>
      </c>
      <c r="L42" s="60"/>
      <c r="M42" s="57"/>
      <c r="N42" s="61">
        <f>Table576[[#This Row],[FINĀLS  ]]+Table576[[#This Row],[KVALIFIKĀCIJA  ]]</f>
        <v>0</v>
      </c>
      <c r="O42" s="60">
        <v>3</v>
      </c>
      <c r="P42" s="57">
        <v>24</v>
      </c>
      <c r="Q42" s="61">
        <f>Table576[[#This Row],[KVALIFIKĀCIJA   ]]+Table576[[#This Row],[FINĀLS   ]]</f>
        <v>27</v>
      </c>
      <c r="R42" s="60"/>
      <c r="S42" s="57"/>
      <c r="T42" s="61">
        <f>Table576[[#This Row],[KVALIFIKĀCIJA    ]]+Table576[[#This Row],[FINĀLS    ]]</f>
        <v>0</v>
      </c>
      <c r="U42" s="197">
        <v>0.5</v>
      </c>
      <c r="V42" s="194">
        <v>24</v>
      </c>
      <c r="W42" s="61">
        <f>Table576[[#This Row],[FINĀLS     ]]+Table576[[#This Row],[KVALIFIKĀCIJA     ]]</f>
        <v>24.5</v>
      </c>
    </row>
    <row r="43" spans="2:23" s="37" customFormat="1" x14ac:dyDescent="0.2">
      <c r="B43" s="56">
        <v>37</v>
      </c>
      <c r="C43" s="57" t="s">
        <v>180</v>
      </c>
      <c r="D43" s="58" t="s">
        <v>105</v>
      </c>
      <c r="E43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75</v>
      </c>
      <c r="F43" s="60">
        <v>0.1</v>
      </c>
      <c r="G43" s="57">
        <v>10</v>
      </c>
      <c r="H43" s="61">
        <f>Table576[[#This Row],[KVALIFIKĀCIJA]]+Table576[[#This Row],[FINĀLS]]</f>
        <v>10.1</v>
      </c>
      <c r="I43" s="60">
        <v>0.1</v>
      </c>
      <c r="J43" s="57">
        <v>10</v>
      </c>
      <c r="K43" s="61">
        <f>Table576[[#This Row],[KVALIFIKĀCIJA ]]+Table576[[#This Row],[FINĀLS ]]</f>
        <v>10.1</v>
      </c>
      <c r="L43" s="60">
        <v>0.1</v>
      </c>
      <c r="M43" s="57">
        <v>15</v>
      </c>
      <c r="N43" s="61">
        <f>Table576[[#This Row],[FINĀLS  ]]+Table576[[#This Row],[KVALIFIKĀCIJA  ]]</f>
        <v>15.1</v>
      </c>
      <c r="O43" s="60">
        <v>0.1</v>
      </c>
      <c r="P43" s="57">
        <v>15</v>
      </c>
      <c r="Q43" s="61">
        <f>Table576[[#This Row],[KVALIFIKĀCIJA   ]]+Table576[[#This Row],[FINĀLS   ]]</f>
        <v>15.1</v>
      </c>
      <c r="R43" s="60">
        <v>0.1</v>
      </c>
      <c r="S43" s="57">
        <v>0</v>
      </c>
      <c r="T43" s="61">
        <f>Table576[[#This Row],[KVALIFIKĀCIJA    ]]+Table576[[#This Row],[FINĀLS    ]]</f>
        <v>0.1</v>
      </c>
      <c r="U43" s="197">
        <v>0.5</v>
      </c>
      <c r="V43" s="194">
        <v>24</v>
      </c>
      <c r="W43" s="61">
        <f>Table576[[#This Row],[FINĀLS     ]]+Table576[[#This Row],[KVALIFIKĀCIJA     ]]</f>
        <v>24.5</v>
      </c>
    </row>
    <row r="44" spans="2:23" s="37" customFormat="1" x14ac:dyDescent="0.2">
      <c r="B44" s="56">
        <v>38</v>
      </c>
      <c r="C44" s="162" t="s">
        <v>263</v>
      </c>
      <c r="D44" s="163" t="s">
        <v>102</v>
      </c>
      <c r="E44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74.5</v>
      </c>
      <c r="F44" s="140"/>
      <c r="G44" s="59"/>
      <c r="H44" s="61">
        <f>Table576[[#This Row],[KVALIFIKĀCIJA]]+Table576[[#This Row],[FINĀLS]]</f>
        <v>0</v>
      </c>
      <c r="I44" s="140"/>
      <c r="J44" s="59"/>
      <c r="K44" s="61">
        <f>Table576[[#This Row],[KVALIFIKĀCIJA ]]+Table576[[#This Row],[FINĀLS ]]</f>
        <v>0</v>
      </c>
      <c r="L44" s="60">
        <v>2</v>
      </c>
      <c r="M44" s="57">
        <v>24</v>
      </c>
      <c r="N44" s="61">
        <f>Table576[[#This Row],[FINĀLS  ]]+Table576[[#This Row],[KVALIFIKĀCIJA  ]]</f>
        <v>26</v>
      </c>
      <c r="O44" s="60">
        <v>0.25</v>
      </c>
      <c r="P44" s="57">
        <v>24</v>
      </c>
      <c r="Q44" s="61">
        <f>Table576[[#This Row],[KVALIFIKĀCIJA   ]]+Table576[[#This Row],[FINĀLS   ]]</f>
        <v>24.25</v>
      </c>
      <c r="R44" s="60"/>
      <c r="S44" s="57"/>
      <c r="T44" s="61">
        <f>Table576[[#This Row],[KVALIFIKĀCIJA    ]]+Table576[[#This Row],[FINĀLS    ]]</f>
        <v>0</v>
      </c>
      <c r="U44" s="197">
        <v>0.25</v>
      </c>
      <c r="V44" s="194">
        <v>24</v>
      </c>
      <c r="W44" s="61">
        <f>Table576[[#This Row],[FINĀLS     ]]+Table576[[#This Row],[KVALIFIKĀCIJA     ]]</f>
        <v>24.25</v>
      </c>
    </row>
    <row r="45" spans="2:23" s="37" customFormat="1" x14ac:dyDescent="0.2">
      <c r="B45" s="56">
        <v>39</v>
      </c>
      <c r="C45" s="162" t="s">
        <v>291</v>
      </c>
      <c r="D45" s="163" t="s">
        <v>286</v>
      </c>
      <c r="E45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73.349999999999994</v>
      </c>
      <c r="F45" s="140"/>
      <c r="G45" s="59"/>
      <c r="H45" s="61">
        <f>Table576[[#This Row],[KVALIFIKĀCIJA]]+Table576[[#This Row],[FINĀLS]]</f>
        <v>0</v>
      </c>
      <c r="I45" s="140"/>
      <c r="J45" s="59"/>
      <c r="K45" s="61">
        <f>Table576[[#This Row],[KVALIFIKĀCIJA ]]+Table576[[#This Row],[FINĀLS ]]</f>
        <v>0</v>
      </c>
      <c r="L45" s="140"/>
      <c r="M45" s="59"/>
      <c r="N45" s="61">
        <f>Table576[[#This Row],[FINĀLS  ]]+Table576[[#This Row],[KVALIFIKĀCIJA  ]]</f>
        <v>0</v>
      </c>
      <c r="O45" s="60">
        <v>0.1</v>
      </c>
      <c r="P45" s="57">
        <v>19</v>
      </c>
      <c r="Q45" s="61">
        <f>Table576[[#This Row],[KVALIFIKĀCIJA   ]]+Table576[[#This Row],[FINĀLS   ]]</f>
        <v>19.100000000000001</v>
      </c>
      <c r="R45" s="60"/>
      <c r="S45" s="57"/>
      <c r="T45" s="61">
        <f>Table576[[#This Row],[KVALIFIKĀCIJA    ]]+Table576[[#This Row],[FINĀLS    ]]</f>
        <v>0</v>
      </c>
      <c r="U45" s="197">
        <v>0.25</v>
      </c>
      <c r="V45" s="194">
        <v>54</v>
      </c>
      <c r="W45" s="61">
        <f>Table576[[#This Row],[FINĀLS     ]]+Table576[[#This Row],[KVALIFIKĀCIJA     ]]</f>
        <v>54.25</v>
      </c>
    </row>
    <row r="46" spans="2:23" s="37" customFormat="1" x14ac:dyDescent="0.2">
      <c r="B46" s="56">
        <v>40</v>
      </c>
      <c r="C46" s="57" t="s">
        <v>142</v>
      </c>
      <c r="D46" s="58" t="s">
        <v>107</v>
      </c>
      <c r="E46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72.95</v>
      </c>
      <c r="F46" s="60">
        <v>0.1</v>
      </c>
      <c r="G46" s="57">
        <v>5</v>
      </c>
      <c r="H46" s="61">
        <f>Table576[[#This Row],[KVALIFIKĀCIJA]]+Table576[[#This Row],[FINĀLS]]</f>
        <v>5.0999999999999996</v>
      </c>
      <c r="I46" s="60">
        <v>0.5</v>
      </c>
      <c r="J46" s="57">
        <v>24</v>
      </c>
      <c r="K46" s="61">
        <f>Table576[[#This Row],[KVALIFIKĀCIJA ]]+Table576[[#This Row],[FINĀLS ]]</f>
        <v>24.5</v>
      </c>
      <c r="L46" s="60">
        <v>0.1</v>
      </c>
      <c r="M46" s="57">
        <v>19</v>
      </c>
      <c r="N46" s="61">
        <f>Table576[[#This Row],[FINĀLS  ]]+Table576[[#This Row],[KVALIFIKĀCIJA  ]]</f>
        <v>19.100000000000001</v>
      </c>
      <c r="O46" s="60"/>
      <c r="P46" s="57"/>
      <c r="Q46" s="61">
        <f>Table576[[#This Row],[KVALIFIKĀCIJA   ]]+Table576[[#This Row],[FINĀLS   ]]</f>
        <v>0</v>
      </c>
      <c r="R46" s="60"/>
      <c r="S46" s="57"/>
      <c r="T46" s="61">
        <f>Table576[[#This Row],[KVALIFIKĀCIJA    ]]+Table576[[#This Row],[FINĀLS    ]]</f>
        <v>0</v>
      </c>
      <c r="U46" s="197">
        <v>0.25</v>
      </c>
      <c r="V46" s="194">
        <v>24</v>
      </c>
      <c r="W46" s="61">
        <f>Table576[[#This Row],[FINĀLS     ]]+Table576[[#This Row],[KVALIFIKĀCIJA     ]]</f>
        <v>24.25</v>
      </c>
    </row>
    <row r="47" spans="2:23" s="37" customFormat="1" x14ac:dyDescent="0.2">
      <c r="B47" s="56">
        <v>41</v>
      </c>
      <c r="C47" s="57" t="s">
        <v>183</v>
      </c>
      <c r="D47" s="58" t="s">
        <v>106</v>
      </c>
      <c r="E47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65</v>
      </c>
      <c r="F47" s="60">
        <v>4</v>
      </c>
      <c r="G47" s="57">
        <v>61</v>
      </c>
      <c r="H47" s="61">
        <f>Table576[[#This Row],[KVALIFIKĀCIJA]]+Table576[[#This Row],[FINĀLS]]</f>
        <v>65</v>
      </c>
      <c r="I47" s="60"/>
      <c r="J47" s="57"/>
      <c r="K47" s="61">
        <f>Table576[[#This Row],[KVALIFIKĀCIJA ]]+Table576[[#This Row],[FINĀLS ]]</f>
        <v>0</v>
      </c>
      <c r="L47" s="60"/>
      <c r="M47" s="57"/>
      <c r="N47" s="61">
        <f>Table576[[#This Row],[FINĀLS  ]]+Table576[[#This Row],[KVALIFIKĀCIJA  ]]</f>
        <v>0</v>
      </c>
      <c r="O47" s="60"/>
      <c r="P47" s="57"/>
      <c r="Q47" s="61">
        <f>Table576[[#This Row],[KVALIFIKĀCIJA   ]]+Table576[[#This Row],[FINĀLS   ]]</f>
        <v>0</v>
      </c>
      <c r="R47" s="60"/>
      <c r="S47" s="57"/>
      <c r="T47" s="61">
        <f>Table576[[#This Row],[KVALIFIKĀCIJA    ]]+Table576[[#This Row],[FINĀLS    ]]</f>
        <v>0</v>
      </c>
      <c r="U47" s="197"/>
      <c r="V47" s="194"/>
      <c r="W47" s="61">
        <f>Table576[[#This Row],[FINĀLS     ]]+Table576[[#This Row],[KVALIFIKĀCIJA     ]]</f>
        <v>0</v>
      </c>
    </row>
    <row r="48" spans="2:23" s="37" customFormat="1" x14ac:dyDescent="0.2">
      <c r="B48" s="56">
        <v>42</v>
      </c>
      <c r="C48" s="57" t="s">
        <v>125</v>
      </c>
      <c r="D48" s="58" t="s">
        <v>28</v>
      </c>
      <c r="E4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63.800000000000004</v>
      </c>
      <c r="F48" s="60">
        <v>0.25</v>
      </c>
      <c r="G48" s="57">
        <v>24</v>
      </c>
      <c r="H48" s="61">
        <f>Table576[[#This Row],[KVALIFIKĀCIJA]]+Table576[[#This Row],[FINĀLS]]</f>
        <v>24.25</v>
      </c>
      <c r="I48" s="60">
        <v>0.25</v>
      </c>
      <c r="J48" s="57">
        <v>24</v>
      </c>
      <c r="K48" s="61">
        <f>Table576[[#This Row],[KVALIFIKĀCIJA ]]+Table576[[#This Row],[FINĀLS ]]</f>
        <v>24.25</v>
      </c>
      <c r="L48" s="60">
        <v>0.1</v>
      </c>
      <c r="M48" s="57">
        <v>5</v>
      </c>
      <c r="N48" s="61">
        <f>Table576[[#This Row],[FINĀLS  ]]+Table576[[#This Row],[KVALIFIKĀCIJA  ]]</f>
        <v>5.0999999999999996</v>
      </c>
      <c r="O48" s="60">
        <v>0.1</v>
      </c>
      <c r="P48" s="57">
        <v>10</v>
      </c>
      <c r="Q48" s="61">
        <f>Table576[[#This Row],[KVALIFIKĀCIJA   ]]+Table576[[#This Row],[FINĀLS   ]]</f>
        <v>10.1</v>
      </c>
      <c r="R48" s="60">
        <v>0.1</v>
      </c>
      <c r="S48" s="57">
        <v>0</v>
      </c>
      <c r="T48" s="61">
        <f>Table576[[#This Row],[KVALIFIKĀCIJA    ]]+Table576[[#This Row],[FINĀLS    ]]</f>
        <v>0.1</v>
      </c>
      <c r="U48" s="197"/>
      <c r="V48" s="194"/>
      <c r="W48" s="61">
        <f>Table576[[#This Row],[FINĀLS     ]]+Table576[[#This Row],[KVALIFIKĀCIJA     ]]</f>
        <v>0</v>
      </c>
    </row>
    <row r="49" spans="2:23" s="37" customFormat="1" x14ac:dyDescent="0.2">
      <c r="B49" s="56">
        <v>43</v>
      </c>
      <c r="C49" s="57" t="s">
        <v>190</v>
      </c>
      <c r="D49" s="58" t="s">
        <v>129</v>
      </c>
      <c r="E49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59.55</v>
      </c>
      <c r="F49" s="60">
        <v>0.1</v>
      </c>
      <c r="G49" s="57">
        <v>5</v>
      </c>
      <c r="H49" s="61">
        <f>Table576[[#This Row],[KVALIFIKĀCIJA]]+Table576[[#This Row],[FINĀLS]]</f>
        <v>5.0999999999999996</v>
      </c>
      <c r="I49" s="60">
        <v>0.1</v>
      </c>
      <c r="J49" s="57">
        <v>15</v>
      </c>
      <c r="K49" s="61">
        <f>Table576[[#This Row],[KVALIFIKĀCIJA ]]+Table576[[#This Row],[FINĀLS ]]</f>
        <v>15.1</v>
      </c>
      <c r="L49" s="60">
        <v>0</v>
      </c>
      <c r="M49" s="57"/>
      <c r="N49" s="61">
        <f>Table576[[#This Row],[FINĀLS  ]]+Table576[[#This Row],[KVALIFIKĀCIJA  ]]</f>
        <v>0</v>
      </c>
      <c r="O49" s="60">
        <v>0.25</v>
      </c>
      <c r="P49" s="57">
        <v>24</v>
      </c>
      <c r="Q49" s="61">
        <f>Table576[[#This Row],[KVALIFIKĀCIJA   ]]+Table576[[#This Row],[FINĀLS   ]]</f>
        <v>24.25</v>
      </c>
      <c r="R49" s="60"/>
      <c r="S49" s="57"/>
      <c r="T49" s="61">
        <f>Table576[[#This Row],[KVALIFIKĀCIJA    ]]+Table576[[#This Row],[FINĀLS    ]]</f>
        <v>0</v>
      </c>
      <c r="U49" s="197">
        <v>0.1</v>
      </c>
      <c r="V49" s="194">
        <v>15</v>
      </c>
      <c r="W49" s="61">
        <f>Table576[[#This Row],[FINĀLS     ]]+Table576[[#This Row],[KVALIFIKĀCIJA     ]]</f>
        <v>15.1</v>
      </c>
    </row>
    <row r="50" spans="2:23" s="37" customFormat="1" x14ac:dyDescent="0.2">
      <c r="B50" s="56">
        <v>44</v>
      </c>
      <c r="C50" s="57" t="s">
        <v>166</v>
      </c>
      <c r="D50" s="58" t="s">
        <v>29</v>
      </c>
      <c r="E50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59.500000000000007</v>
      </c>
      <c r="F50" s="60">
        <v>0.1</v>
      </c>
      <c r="G50" s="57">
        <v>15</v>
      </c>
      <c r="H50" s="61">
        <f>Table576[[#This Row],[KVALIFIKĀCIJA]]+Table576[[#This Row],[FINĀLS]]</f>
        <v>15.1</v>
      </c>
      <c r="I50" s="60">
        <v>0.1</v>
      </c>
      <c r="J50" s="57">
        <v>19</v>
      </c>
      <c r="K50" s="61">
        <f>Table576[[#This Row],[KVALIFIKĀCIJA ]]+Table576[[#This Row],[FINĀLS ]]</f>
        <v>19.100000000000001</v>
      </c>
      <c r="L50" s="60">
        <v>0.1</v>
      </c>
      <c r="M50" s="57">
        <v>5</v>
      </c>
      <c r="N50" s="61">
        <f>Table576[[#This Row],[FINĀLS  ]]+Table576[[#This Row],[KVALIFIKĀCIJA  ]]</f>
        <v>5.0999999999999996</v>
      </c>
      <c r="O50" s="60">
        <v>0.1</v>
      </c>
      <c r="P50" s="57">
        <v>10</v>
      </c>
      <c r="Q50" s="61">
        <f>Table576[[#This Row],[KVALIFIKĀCIJA   ]]+Table576[[#This Row],[FINĀLS   ]]</f>
        <v>10.1</v>
      </c>
      <c r="R50" s="60"/>
      <c r="S50" s="57"/>
      <c r="T50" s="61">
        <f>Table576[[#This Row],[KVALIFIKĀCIJA    ]]+Table576[[#This Row],[FINĀLS    ]]</f>
        <v>0</v>
      </c>
      <c r="U50" s="197">
        <v>0.1</v>
      </c>
      <c r="V50" s="194">
        <v>10</v>
      </c>
      <c r="W50" s="61">
        <f>Table576[[#This Row],[FINĀLS     ]]+Table576[[#This Row],[KVALIFIKĀCIJA     ]]</f>
        <v>10.1</v>
      </c>
    </row>
    <row r="51" spans="2:23" s="37" customFormat="1" x14ac:dyDescent="0.2">
      <c r="B51" s="56">
        <v>45</v>
      </c>
      <c r="C51" s="195" t="s">
        <v>330</v>
      </c>
      <c r="D51" s="196" t="s">
        <v>321</v>
      </c>
      <c r="E51" s="13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56</v>
      </c>
      <c r="F51" s="140"/>
      <c r="G51" s="59"/>
      <c r="H51" s="141">
        <f>Table576[[#This Row],[KVALIFIKĀCIJA]]+Table576[[#This Row],[FINĀLS]]</f>
        <v>0</v>
      </c>
      <c r="I51" s="140"/>
      <c r="J51" s="59"/>
      <c r="K51" s="141">
        <f>Table576[[#This Row],[KVALIFIKĀCIJA ]]+Table576[[#This Row],[FINĀLS ]]</f>
        <v>0</v>
      </c>
      <c r="L51" s="190"/>
      <c r="M51" s="191"/>
      <c r="N51" s="192">
        <f>Table576[[#This Row],[FINĀLS  ]]+Table576[[#This Row],[KVALIFIKĀCIJA  ]]</f>
        <v>0</v>
      </c>
      <c r="O51" s="190"/>
      <c r="P51" s="191"/>
      <c r="Q51" s="192">
        <f>Table576[[#This Row],[KVALIFIKĀCIJA   ]]+Table576[[#This Row],[FINĀLS   ]]</f>
        <v>0</v>
      </c>
      <c r="R51" s="140"/>
      <c r="S51" s="59"/>
      <c r="T51" s="141">
        <f>Table576[[#This Row],[KVALIFIKĀCIJA    ]]+Table576[[#This Row],[FINĀLS    ]]</f>
        <v>0</v>
      </c>
      <c r="U51" s="198">
        <v>2</v>
      </c>
      <c r="V51" s="193">
        <v>54</v>
      </c>
      <c r="W51" s="192">
        <f>Table576[[#This Row],[FINĀLS     ]]+Table576[[#This Row],[KVALIFIKĀCIJA     ]]</f>
        <v>56</v>
      </c>
    </row>
    <row r="52" spans="2:23" s="37" customFormat="1" x14ac:dyDescent="0.2">
      <c r="B52" s="56">
        <v>46</v>
      </c>
      <c r="C52" s="164" t="s">
        <v>179</v>
      </c>
      <c r="D52" s="165" t="s">
        <v>36</v>
      </c>
      <c r="E52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54.5</v>
      </c>
      <c r="F52" s="60">
        <v>0</v>
      </c>
      <c r="G52" s="57">
        <v>0</v>
      </c>
      <c r="H52" s="61">
        <f>Table576[[#This Row],[KVALIFIKĀCIJA]]+Table576[[#This Row],[FINĀLS]]</f>
        <v>0</v>
      </c>
      <c r="I52" s="60"/>
      <c r="J52" s="57"/>
      <c r="K52" s="61">
        <f>Table576[[#This Row],[KVALIFIKĀCIJA ]]+Table576[[#This Row],[FINĀLS ]]</f>
        <v>0</v>
      </c>
      <c r="L52" s="60">
        <v>0</v>
      </c>
      <c r="M52" s="57"/>
      <c r="N52" s="61">
        <f>Table576[[#This Row],[FINĀLS  ]]+Table576[[#This Row],[KVALIFIKĀCIJA  ]]</f>
        <v>0</v>
      </c>
      <c r="O52" s="60">
        <v>0.5</v>
      </c>
      <c r="P52" s="57">
        <v>54</v>
      </c>
      <c r="Q52" s="61">
        <f>Table576[[#This Row],[KVALIFIKĀCIJA   ]]+Table576[[#This Row],[FINĀLS   ]]</f>
        <v>54.5</v>
      </c>
      <c r="R52" s="60"/>
      <c r="S52" s="57"/>
      <c r="T52" s="61">
        <f>Table576[[#This Row],[KVALIFIKĀCIJA    ]]+Table576[[#This Row],[FINĀLS    ]]</f>
        <v>0</v>
      </c>
      <c r="U52" s="197">
        <v>0</v>
      </c>
      <c r="V52" s="194">
        <v>0</v>
      </c>
      <c r="W52" s="61">
        <f>Table576[[#This Row],[FINĀLS     ]]+Table576[[#This Row],[KVALIFIKĀCIJA     ]]</f>
        <v>0</v>
      </c>
    </row>
    <row r="53" spans="2:23" s="37" customFormat="1" x14ac:dyDescent="0.2">
      <c r="B53" s="56">
        <v>47</v>
      </c>
      <c r="C53" s="57" t="s">
        <v>164</v>
      </c>
      <c r="D53" s="58" t="s">
        <v>248</v>
      </c>
      <c r="E53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53.2</v>
      </c>
      <c r="F53" s="140"/>
      <c r="G53" s="59"/>
      <c r="H53" s="61">
        <f>Table576[[#This Row],[KVALIFIKĀCIJA]]+Table576[[#This Row],[FINĀLS]]</f>
        <v>0</v>
      </c>
      <c r="I53" s="60">
        <v>0.1</v>
      </c>
      <c r="J53" s="57">
        <v>23</v>
      </c>
      <c r="K53" s="61">
        <f>Table576[[#This Row],[KVALIFIKĀCIJA ]]+Table576[[#This Row],[FINĀLS ]]</f>
        <v>23.1</v>
      </c>
      <c r="L53" s="60">
        <v>0</v>
      </c>
      <c r="M53" s="57"/>
      <c r="N53" s="61">
        <f>Table576[[#This Row],[FINĀLS  ]]+Table576[[#This Row],[KVALIFIKĀCIJA  ]]</f>
        <v>0</v>
      </c>
      <c r="O53" s="60">
        <v>0.1</v>
      </c>
      <c r="P53" s="57">
        <v>5</v>
      </c>
      <c r="Q53" s="61">
        <f>Table576[[#This Row],[KVALIFIKĀCIJA   ]]+Table576[[#This Row],[FINĀLS   ]]</f>
        <v>5.0999999999999996</v>
      </c>
      <c r="R53" s="60">
        <v>1</v>
      </c>
      <c r="S53" s="57">
        <v>24</v>
      </c>
      <c r="T53" s="61">
        <f>Table576[[#This Row],[KVALIFIKĀCIJA    ]]+Table576[[#This Row],[FINĀLS    ]]</f>
        <v>25</v>
      </c>
      <c r="U53" s="197">
        <v>0</v>
      </c>
      <c r="V53" s="194">
        <v>0</v>
      </c>
      <c r="W53" s="61">
        <f>Table576[[#This Row],[FINĀLS     ]]+Table576[[#This Row],[KVALIFIKĀCIJA     ]]</f>
        <v>0</v>
      </c>
    </row>
    <row r="54" spans="2:23" s="37" customFormat="1" x14ac:dyDescent="0.2">
      <c r="B54" s="56">
        <v>48</v>
      </c>
      <c r="C54" s="162" t="s">
        <v>262</v>
      </c>
      <c r="D54" s="163" t="s">
        <v>91</v>
      </c>
      <c r="E54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53</v>
      </c>
      <c r="F54" s="140"/>
      <c r="G54" s="59"/>
      <c r="H54" s="61">
        <f>Table576[[#This Row],[KVALIFIKĀCIJA]]+Table576[[#This Row],[FINĀLS]]</f>
        <v>0</v>
      </c>
      <c r="I54" s="140"/>
      <c r="J54" s="59"/>
      <c r="K54" s="61">
        <f>Table576[[#This Row],[KVALIFIKĀCIJA ]]+Table576[[#This Row],[FINĀLS ]]</f>
        <v>0</v>
      </c>
      <c r="L54" s="60">
        <v>4</v>
      </c>
      <c r="M54" s="57">
        <v>24</v>
      </c>
      <c r="N54" s="61">
        <f>Table576[[#This Row],[FINĀLS  ]]+Table576[[#This Row],[KVALIFIKĀCIJA  ]]</f>
        <v>28</v>
      </c>
      <c r="O54" s="60"/>
      <c r="P54" s="57"/>
      <c r="Q54" s="61">
        <f>Table576[[#This Row],[KVALIFIKĀCIJA   ]]+Table576[[#This Row],[FINĀLS   ]]</f>
        <v>0</v>
      </c>
      <c r="R54" s="60"/>
      <c r="S54" s="57"/>
      <c r="T54" s="61">
        <f>Table576[[#This Row],[KVALIFIKĀCIJA    ]]+Table576[[#This Row],[FINĀLS    ]]</f>
        <v>0</v>
      </c>
      <c r="U54" s="197">
        <v>1</v>
      </c>
      <c r="V54" s="194">
        <v>24</v>
      </c>
      <c r="W54" s="61">
        <f>Table576[[#This Row],[FINĀLS     ]]+Table576[[#This Row],[KVALIFIKĀCIJA     ]]</f>
        <v>25</v>
      </c>
    </row>
    <row r="55" spans="2:23" s="37" customFormat="1" x14ac:dyDescent="0.2">
      <c r="B55" s="56">
        <v>49</v>
      </c>
      <c r="C55" s="57" t="s">
        <v>234</v>
      </c>
      <c r="D55" s="58" t="s">
        <v>86</v>
      </c>
      <c r="E55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39.450000000000003</v>
      </c>
      <c r="F55" s="140"/>
      <c r="G55" s="59"/>
      <c r="H55" s="61">
        <f>Table576[[#This Row],[KVALIFIKĀCIJA]]+Table576[[#This Row],[FINĀLS]]</f>
        <v>0</v>
      </c>
      <c r="I55" s="60">
        <v>0</v>
      </c>
      <c r="J55" s="59"/>
      <c r="K55" s="61">
        <f>Table576[[#This Row],[KVALIFIKĀCIJA ]]+Table576[[#This Row],[FINĀLS ]]</f>
        <v>0</v>
      </c>
      <c r="L55" s="60">
        <v>0.1</v>
      </c>
      <c r="M55" s="57">
        <v>10</v>
      </c>
      <c r="N55" s="61">
        <f>Table576[[#This Row],[FINĀLS  ]]+Table576[[#This Row],[KVALIFIKĀCIJA  ]]</f>
        <v>10.1</v>
      </c>
      <c r="O55" s="60">
        <v>0.1</v>
      </c>
      <c r="P55" s="57">
        <v>5</v>
      </c>
      <c r="Q55" s="61">
        <f>Table576[[#This Row],[KVALIFIKĀCIJA   ]]+Table576[[#This Row],[FINĀLS   ]]</f>
        <v>5.0999999999999996</v>
      </c>
      <c r="R55" s="60"/>
      <c r="S55" s="57"/>
      <c r="T55" s="61">
        <f>Table576[[#This Row],[KVALIFIKĀCIJA    ]]+Table576[[#This Row],[FINĀLS    ]]</f>
        <v>0</v>
      </c>
      <c r="U55" s="197">
        <v>0.25</v>
      </c>
      <c r="V55" s="194">
        <v>24</v>
      </c>
      <c r="W55" s="61">
        <f>Table576[[#This Row],[FINĀLS     ]]+Table576[[#This Row],[KVALIFIKĀCIJA     ]]</f>
        <v>24.25</v>
      </c>
    </row>
    <row r="56" spans="2:23" s="37" customFormat="1" x14ac:dyDescent="0.2">
      <c r="B56" s="56">
        <v>50</v>
      </c>
      <c r="C56" s="57" t="s">
        <v>186</v>
      </c>
      <c r="D56" s="58" t="s">
        <v>111</v>
      </c>
      <c r="E56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34.35</v>
      </c>
      <c r="F56" s="60">
        <v>0.25</v>
      </c>
      <c r="G56" s="57">
        <v>24</v>
      </c>
      <c r="H56" s="61">
        <f>Table576[[#This Row],[KVALIFIKĀCIJA]]+Table576[[#This Row],[FINĀLS]]</f>
        <v>24.25</v>
      </c>
      <c r="I56" s="60">
        <v>0.1</v>
      </c>
      <c r="J56" s="57">
        <v>10</v>
      </c>
      <c r="K56" s="61">
        <f>Table576[[#This Row],[KVALIFIKĀCIJA ]]+Table576[[#This Row],[FINĀLS ]]</f>
        <v>10.1</v>
      </c>
      <c r="L56" s="60"/>
      <c r="M56" s="57"/>
      <c r="N56" s="61">
        <f>Table576[[#This Row],[FINĀLS  ]]+Table576[[#This Row],[KVALIFIKĀCIJA  ]]</f>
        <v>0</v>
      </c>
      <c r="O56" s="60"/>
      <c r="P56" s="57"/>
      <c r="Q56" s="61">
        <f>Table576[[#This Row],[KVALIFIKĀCIJA   ]]+Table576[[#This Row],[FINĀLS   ]]</f>
        <v>0</v>
      </c>
      <c r="R56" s="60"/>
      <c r="S56" s="57"/>
      <c r="T56" s="61">
        <f>Table576[[#This Row],[KVALIFIKĀCIJA    ]]+Table576[[#This Row],[FINĀLS    ]]</f>
        <v>0</v>
      </c>
      <c r="U56" s="197"/>
      <c r="V56" s="194"/>
      <c r="W56" s="61">
        <f>Table576[[#This Row],[FINĀLS     ]]+Table576[[#This Row],[KVALIFIKĀCIJA     ]]</f>
        <v>0</v>
      </c>
    </row>
    <row r="57" spans="2:23" s="37" customFormat="1" x14ac:dyDescent="0.2">
      <c r="B57" s="56">
        <v>51</v>
      </c>
      <c r="C57" s="162" t="s">
        <v>270</v>
      </c>
      <c r="D57" s="163" t="s">
        <v>100</v>
      </c>
      <c r="E57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34.35</v>
      </c>
      <c r="F57" s="140"/>
      <c r="G57" s="59"/>
      <c r="H57" s="61">
        <f>Table576[[#This Row],[KVALIFIKĀCIJA]]+Table576[[#This Row],[FINĀLS]]</f>
        <v>0</v>
      </c>
      <c r="I57" s="140"/>
      <c r="J57" s="59"/>
      <c r="K57" s="61">
        <f>Table576[[#This Row],[KVALIFIKĀCIJA ]]+Table576[[#This Row],[FINĀLS ]]</f>
        <v>0</v>
      </c>
      <c r="L57" s="60">
        <v>0.25</v>
      </c>
      <c r="M57" s="57">
        <v>24</v>
      </c>
      <c r="N57" s="61">
        <f>Table576[[#This Row],[FINĀLS  ]]+Table576[[#This Row],[KVALIFIKĀCIJA  ]]</f>
        <v>24.25</v>
      </c>
      <c r="O57" s="60"/>
      <c r="P57" s="57"/>
      <c r="Q57" s="61">
        <f>Table576[[#This Row],[KVALIFIKĀCIJA   ]]+Table576[[#This Row],[FINĀLS   ]]</f>
        <v>0</v>
      </c>
      <c r="R57" s="60"/>
      <c r="S57" s="57"/>
      <c r="T57" s="61">
        <f>Table576[[#This Row],[KVALIFIKĀCIJA    ]]+Table576[[#This Row],[FINĀLS    ]]</f>
        <v>0</v>
      </c>
      <c r="U57" s="197">
        <v>0.1</v>
      </c>
      <c r="V57" s="194">
        <v>10</v>
      </c>
      <c r="W57" s="61">
        <f>Table576[[#This Row],[FINĀLS     ]]+Table576[[#This Row],[KVALIFIKĀCIJA     ]]</f>
        <v>10.1</v>
      </c>
    </row>
    <row r="58" spans="2:23" s="37" customFormat="1" x14ac:dyDescent="0.2">
      <c r="B58" s="56">
        <v>52</v>
      </c>
      <c r="C58" s="164" t="s">
        <v>168</v>
      </c>
      <c r="D58" s="165" t="s">
        <v>96</v>
      </c>
      <c r="E5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29.35</v>
      </c>
      <c r="F58" s="60">
        <v>0.1</v>
      </c>
      <c r="G58" s="57">
        <v>5</v>
      </c>
      <c r="H58" s="61">
        <f>Table576[[#This Row],[KVALIFIKĀCIJA]]+Table576[[#This Row],[FINĀLS]]</f>
        <v>5.0999999999999996</v>
      </c>
      <c r="I58" s="60">
        <v>0.25</v>
      </c>
      <c r="J58" s="57">
        <v>24</v>
      </c>
      <c r="K58" s="61">
        <f>Table576[[#This Row],[KVALIFIKĀCIJA ]]+Table576[[#This Row],[FINĀLS ]]</f>
        <v>24.25</v>
      </c>
      <c r="L58" s="60">
        <v>0</v>
      </c>
      <c r="M58" s="57"/>
      <c r="N58" s="61">
        <f>Table576[[#This Row],[FINĀLS  ]]+Table576[[#This Row],[KVALIFIKĀCIJA  ]]</f>
        <v>0</v>
      </c>
      <c r="O58" s="60"/>
      <c r="P58" s="57"/>
      <c r="Q58" s="61">
        <f>Table576[[#This Row],[KVALIFIKĀCIJA   ]]+Table576[[#This Row],[FINĀLS   ]]</f>
        <v>0</v>
      </c>
      <c r="R58" s="60"/>
      <c r="S58" s="57"/>
      <c r="T58" s="61">
        <f>Table576[[#This Row],[KVALIFIKĀCIJA    ]]+Table576[[#This Row],[FINĀLS    ]]</f>
        <v>0</v>
      </c>
      <c r="U58" s="197">
        <v>0</v>
      </c>
      <c r="V58" s="194">
        <v>0</v>
      </c>
      <c r="W58" s="61">
        <f>Table576[[#This Row],[FINĀLS     ]]+Table576[[#This Row],[KVALIFIKĀCIJA     ]]</f>
        <v>0</v>
      </c>
    </row>
    <row r="59" spans="2:23" s="37" customFormat="1" x14ac:dyDescent="0.2">
      <c r="B59" s="56">
        <v>53</v>
      </c>
      <c r="C59" s="57" t="s">
        <v>174</v>
      </c>
      <c r="D59" s="58" t="s">
        <v>35</v>
      </c>
      <c r="E59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25.2</v>
      </c>
      <c r="F59" s="60">
        <v>0.1</v>
      </c>
      <c r="G59" s="57">
        <v>10</v>
      </c>
      <c r="H59" s="61">
        <f>Table576[[#This Row],[KVALIFIKĀCIJA]]+Table576[[#This Row],[FINĀLS]]</f>
        <v>10.1</v>
      </c>
      <c r="I59" s="60"/>
      <c r="J59" s="57"/>
      <c r="K59" s="61">
        <f>Table576[[#This Row],[KVALIFIKĀCIJA ]]+Table576[[#This Row],[FINĀLS ]]</f>
        <v>0</v>
      </c>
      <c r="L59" s="60"/>
      <c r="M59" s="57"/>
      <c r="N59" s="61">
        <f>Table576[[#This Row],[FINĀLS  ]]+Table576[[#This Row],[KVALIFIKĀCIJA  ]]</f>
        <v>0</v>
      </c>
      <c r="O59" s="60"/>
      <c r="P59" s="57"/>
      <c r="Q59" s="61">
        <f>Table576[[#This Row],[KVALIFIKĀCIJA   ]]+Table576[[#This Row],[FINĀLS   ]]</f>
        <v>0</v>
      </c>
      <c r="R59" s="60"/>
      <c r="S59" s="57"/>
      <c r="T59" s="61">
        <f>Table576[[#This Row],[KVALIFIKĀCIJA    ]]+Table576[[#This Row],[FINĀLS    ]]</f>
        <v>0</v>
      </c>
      <c r="U59" s="197">
        <v>0.1</v>
      </c>
      <c r="V59" s="194">
        <v>15</v>
      </c>
      <c r="W59" s="61">
        <f>Table576[[#This Row],[FINĀLS     ]]+Table576[[#This Row],[KVALIFIKĀCIJA     ]]</f>
        <v>15.1</v>
      </c>
    </row>
    <row r="60" spans="2:23" s="37" customFormat="1" x14ac:dyDescent="0.2">
      <c r="B60" s="56">
        <v>54</v>
      </c>
      <c r="C60" s="162" t="s">
        <v>235</v>
      </c>
      <c r="D60" s="163" t="s">
        <v>236</v>
      </c>
      <c r="E60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24.5</v>
      </c>
      <c r="F60" s="140"/>
      <c r="G60" s="59"/>
      <c r="H60" s="61">
        <f>Table576[[#This Row],[KVALIFIKĀCIJA]]+Table576[[#This Row],[FINĀLS]]</f>
        <v>0</v>
      </c>
      <c r="I60" s="60">
        <v>0.5</v>
      </c>
      <c r="J60" s="57">
        <v>24</v>
      </c>
      <c r="K60" s="61">
        <f>Table576[[#This Row],[KVALIFIKĀCIJA ]]+Table576[[#This Row],[FINĀLS ]]</f>
        <v>24.5</v>
      </c>
      <c r="L60" s="60"/>
      <c r="M60" s="57"/>
      <c r="N60" s="61">
        <f>Table576[[#This Row],[FINĀLS  ]]+Table576[[#This Row],[KVALIFIKĀCIJA  ]]</f>
        <v>0</v>
      </c>
      <c r="O60" s="60"/>
      <c r="P60" s="57"/>
      <c r="Q60" s="61">
        <f>Table576[[#This Row],[KVALIFIKĀCIJA   ]]+Table576[[#This Row],[FINĀLS   ]]</f>
        <v>0</v>
      </c>
      <c r="R60" s="60"/>
      <c r="S60" s="57"/>
      <c r="T60" s="61">
        <f>Table576[[#This Row],[KVALIFIKĀCIJA    ]]+Table576[[#This Row],[FINĀLS    ]]</f>
        <v>0</v>
      </c>
      <c r="U60" s="197"/>
      <c r="V60" s="194"/>
      <c r="W60" s="61">
        <f>Table576[[#This Row],[FINĀLS     ]]+Table576[[#This Row],[KVALIFIKĀCIJA     ]]</f>
        <v>0</v>
      </c>
    </row>
    <row r="61" spans="2:23" s="37" customFormat="1" x14ac:dyDescent="0.2">
      <c r="B61" s="56">
        <v>55</v>
      </c>
      <c r="C61" s="162" t="s">
        <v>267</v>
      </c>
      <c r="D61" s="163" t="s">
        <v>275</v>
      </c>
      <c r="E61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24.25</v>
      </c>
      <c r="F61" s="140"/>
      <c r="G61" s="59"/>
      <c r="H61" s="61">
        <f>Table576[[#This Row],[KVALIFIKĀCIJA]]+Table576[[#This Row],[FINĀLS]]</f>
        <v>0</v>
      </c>
      <c r="I61" s="140"/>
      <c r="J61" s="59"/>
      <c r="K61" s="61">
        <f>Table576[[#This Row],[KVALIFIKĀCIJA ]]+Table576[[#This Row],[FINĀLS ]]</f>
        <v>0</v>
      </c>
      <c r="L61" s="60">
        <v>0.25</v>
      </c>
      <c r="M61" s="57">
        <v>24</v>
      </c>
      <c r="N61" s="61">
        <f>Table576[[#This Row],[FINĀLS  ]]+Table576[[#This Row],[KVALIFIKĀCIJA  ]]</f>
        <v>24.25</v>
      </c>
      <c r="O61" s="60"/>
      <c r="P61" s="57"/>
      <c r="Q61" s="61">
        <f>Table576[[#This Row],[KVALIFIKĀCIJA   ]]+Table576[[#This Row],[FINĀLS   ]]</f>
        <v>0</v>
      </c>
      <c r="R61" s="60"/>
      <c r="S61" s="57"/>
      <c r="T61" s="61">
        <f>Table576[[#This Row],[KVALIFIKĀCIJA    ]]+Table576[[#This Row],[FINĀLS    ]]</f>
        <v>0</v>
      </c>
      <c r="U61" s="197"/>
      <c r="V61" s="194"/>
      <c r="W61" s="61">
        <f>Table576[[#This Row],[FINĀLS     ]]+Table576[[#This Row],[KVALIFIKĀCIJA     ]]</f>
        <v>0</v>
      </c>
    </row>
    <row r="62" spans="2:23" s="37" customFormat="1" x14ac:dyDescent="0.2">
      <c r="B62" s="56">
        <v>56</v>
      </c>
      <c r="C62" s="162" t="s">
        <v>273</v>
      </c>
      <c r="D62" s="163" t="s">
        <v>251</v>
      </c>
      <c r="E62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24.25</v>
      </c>
      <c r="F62" s="140"/>
      <c r="G62" s="59"/>
      <c r="H62" s="61">
        <f>Table576[[#This Row],[KVALIFIKĀCIJA]]+Table576[[#This Row],[FINĀLS]]</f>
        <v>0</v>
      </c>
      <c r="I62" s="140"/>
      <c r="J62" s="59"/>
      <c r="K62" s="61">
        <f>Table576[[#This Row],[KVALIFIKĀCIJA ]]+Table576[[#This Row],[FINĀLS ]]</f>
        <v>0</v>
      </c>
      <c r="L62" s="60">
        <v>0.25</v>
      </c>
      <c r="M62" s="57">
        <v>24</v>
      </c>
      <c r="N62" s="61">
        <f>Table576[[#This Row],[FINĀLS  ]]+Table576[[#This Row],[KVALIFIKĀCIJA  ]]</f>
        <v>24.25</v>
      </c>
      <c r="O62" s="60"/>
      <c r="P62" s="57"/>
      <c r="Q62" s="61">
        <f>Table576[[#This Row],[KVALIFIKĀCIJA   ]]+Table576[[#This Row],[FINĀLS   ]]</f>
        <v>0</v>
      </c>
      <c r="R62" s="60"/>
      <c r="S62" s="57"/>
      <c r="T62" s="61">
        <f>Table576[[#This Row],[KVALIFIKĀCIJA    ]]+Table576[[#This Row],[FINĀLS    ]]</f>
        <v>0</v>
      </c>
      <c r="U62" s="197"/>
      <c r="V62" s="194"/>
      <c r="W62" s="61">
        <f>Table576[[#This Row],[FINĀLS     ]]+Table576[[#This Row],[KVALIFIKĀCIJA     ]]</f>
        <v>0</v>
      </c>
    </row>
    <row r="63" spans="2:23" s="37" customFormat="1" x14ac:dyDescent="0.2">
      <c r="B63" s="56">
        <v>57</v>
      </c>
      <c r="C63" s="57" t="s">
        <v>172</v>
      </c>
      <c r="D63" s="58" t="s">
        <v>99</v>
      </c>
      <c r="E63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23.1</v>
      </c>
      <c r="F63" s="140"/>
      <c r="G63" s="59"/>
      <c r="H63" s="61">
        <f>Table576[[#This Row],[KVALIFIKĀCIJA]]+Table576[[#This Row],[FINĀLS]]</f>
        <v>0</v>
      </c>
      <c r="I63" s="140"/>
      <c r="J63" s="59"/>
      <c r="K63" s="61">
        <f>Table576[[#This Row],[KVALIFIKĀCIJA ]]+Table576[[#This Row],[FINĀLS ]]</f>
        <v>0</v>
      </c>
      <c r="L63" s="140"/>
      <c r="M63" s="59"/>
      <c r="N63" s="61">
        <f>Table576[[#This Row],[FINĀLS  ]]+Table576[[#This Row],[KVALIFIKĀCIJA  ]]</f>
        <v>0</v>
      </c>
      <c r="O63" s="60">
        <v>0.1</v>
      </c>
      <c r="P63" s="57">
        <v>23</v>
      </c>
      <c r="Q63" s="61">
        <f>Table576[[#This Row],[KVALIFIKĀCIJA   ]]+Table576[[#This Row],[FINĀLS   ]]</f>
        <v>23.1</v>
      </c>
      <c r="R63" s="60"/>
      <c r="S63" s="57"/>
      <c r="T63" s="61">
        <f>Table576[[#This Row],[KVALIFIKĀCIJA    ]]+Table576[[#This Row],[FINĀLS    ]]</f>
        <v>0</v>
      </c>
      <c r="U63" s="197">
        <v>0</v>
      </c>
      <c r="V63" s="194">
        <v>0</v>
      </c>
      <c r="W63" s="61">
        <f>Table576[[#This Row],[FINĀLS     ]]+Table576[[#This Row],[KVALIFIKĀCIJA     ]]</f>
        <v>0</v>
      </c>
    </row>
    <row r="64" spans="2:23" s="37" customFormat="1" x14ac:dyDescent="0.2">
      <c r="B64" s="56">
        <v>58</v>
      </c>
      <c r="C64" s="164" t="s">
        <v>182</v>
      </c>
      <c r="D64" s="165" t="s">
        <v>137</v>
      </c>
      <c r="E64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20.2</v>
      </c>
      <c r="F64" s="60">
        <v>0.1</v>
      </c>
      <c r="G64" s="57">
        <v>10</v>
      </c>
      <c r="H64" s="61">
        <f>Table576[[#This Row],[KVALIFIKĀCIJA]]+Table576[[#This Row],[FINĀLS]]</f>
        <v>10.1</v>
      </c>
      <c r="I64" s="60"/>
      <c r="J64" s="57"/>
      <c r="K64" s="61">
        <f>Table576[[#This Row],[KVALIFIKĀCIJA ]]+Table576[[#This Row],[FINĀLS ]]</f>
        <v>0</v>
      </c>
      <c r="L64" s="60">
        <v>0</v>
      </c>
      <c r="M64" s="57"/>
      <c r="N64" s="61">
        <f>Table576[[#This Row],[FINĀLS  ]]+Table576[[#This Row],[KVALIFIKĀCIJA  ]]</f>
        <v>0</v>
      </c>
      <c r="O64" s="60"/>
      <c r="P64" s="57"/>
      <c r="Q64" s="61">
        <f>Table576[[#This Row],[KVALIFIKĀCIJA   ]]+Table576[[#This Row],[FINĀLS   ]]</f>
        <v>0</v>
      </c>
      <c r="R64" s="60"/>
      <c r="S64" s="57"/>
      <c r="T64" s="61">
        <f>Table576[[#This Row],[KVALIFIKĀCIJA    ]]+Table576[[#This Row],[FINĀLS    ]]</f>
        <v>0</v>
      </c>
      <c r="U64" s="197">
        <v>0.1</v>
      </c>
      <c r="V64" s="194">
        <v>10</v>
      </c>
      <c r="W64" s="61">
        <f>Table576[[#This Row],[FINĀLS     ]]+Table576[[#This Row],[KVALIFIKĀCIJA     ]]</f>
        <v>10.1</v>
      </c>
    </row>
    <row r="65" spans="2:23" s="37" customFormat="1" x14ac:dyDescent="0.2">
      <c r="B65" s="56">
        <v>59</v>
      </c>
      <c r="C65" s="164" t="s">
        <v>136</v>
      </c>
      <c r="D65" s="165" t="s">
        <v>135</v>
      </c>
      <c r="E65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20.2</v>
      </c>
      <c r="F65" s="60">
        <v>0.1</v>
      </c>
      <c r="G65" s="57">
        <v>10</v>
      </c>
      <c r="H65" s="61">
        <f>Table576[[#This Row],[KVALIFIKĀCIJA]]+Table576[[#This Row],[FINĀLS]]</f>
        <v>10.1</v>
      </c>
      <c r="I65" s="60">
        <v>0</v>
      </c>
      <c r="J65" s="57"/>
      <c r="K65" s="61">
        <f>Table576[[#This Row],[KVALIFIKĀCIJA ]]+Table576[[#This Row],[FINĀLS ]]</f>
        <v>0</v>
      </c>
      <c r="L65" s="60">
        <v>0</v>
      </c>
      <c r="M65" s="57"/>
      <c r="N65" s="61">
        <f>Table576[[#This Row],[FINĀLS  ]]+Table576[[#This Row],[KVALIFIKĀCIJA  ]]</f>
        <v>0</v>
      </c>
      <c r="O65" s="60"/>
      <c r="P65" s="57"/>
      <c r="Q65" s="61">
        <f>Table576[[#This Row],[KVALIFIKĀCIJA   ]]+Table576[[#This Row],[FINĀLS   ]]</f>
        <v>0</v>
      </c>
      <c r="R65" s="60"/>
      <c r="S65" s="57"/>
      <c r="T65" s="61">
        <f>Table576[[#This Row],[KVALIFIKĀCIJA    ]]+Table576[[#This Row],[FINĀLS    ]]</f>
        <v>0</v>
      </c>
      <c r="U65" s="197">
        <v>0.1</v>
      </c>
      <c r="V65" s="194">
        <v>10</v>
      </c>
      <c r="W65" s="61">
        <f>Table576[[#This Row],[FINĀLS     ]]+Table576[[#This Row],[KVALIFIKĀCIJA     ]]</f>
        <v>10.1</v>
      </c>
    </row>
    <row r="66" spans="2:23" s="37" customFormat="1" x14ac:dyDescent="0.2">
      <c r="B66" s="56">
        <v>60</v>
      </c>
      <c r="C66" s="162" t="s">
        <v>289</v>
      </c>
      <c r="D66" s="163" t="s">
        <v>287</v>
      </c>
      <c r="E66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17.100000000000001</v>
      </c>
      <c r="F66" s="140"/>
      <c r="G66" s="59"/>
      <c r="H66" s="61">
        <f>Table576[[#This Row],[KVALIFIKĀCIJA]]+Table576[[#This Row],[FINĀLS]]</f>
        <v>0</v>
      </c>
      <c r="I66" s="140"/>
      <c r="J66" s="59"/>
      <c r="K66" s="61">
        <f>Table576[[#This Row],[KVALIFIKĀCIJA ]]+Table576[[#This Row],[FINĀLS ]]</f>
        <v>0</v>
      </c>
      <c r="L66" s="140"/>
      <c r="M66" s="59"/>
      <c r="N66" s="61">
        <f>Table576[[#This Row],[FINĀLS  ]]+Table576[[#This Row],[KVALIFIKĀCIJA  ]]</f>
        <v>0</v>
      </c>
      <c r="O66" s="60">
        <v>0.1</v>
      </c>
      <c r="P66" s="57">
        <v>17</v>
      </c>
      <c r="Q66" s="61">
        <f>Table576[[#This Row],[KVALIFIKĀCIJA   ]]+Table576[[#This Row],[FINĀLS   ]]</f>
        <v>17.100000000000001</v>
      </c>
      <c r="R66" s="60"/>
      <c r="S66" s="57"/>
      <c r="T66" s="61">
        <f>Table576[[#This Row],[KVALIFIKĀCIJA    ]]+Table576[[#This Row],[FINĀLS    ]]</f>
        <v>0</v>
      </c>
      <c r="U66" s="197"/>
      <c r="V66" s="194"/>
      <c r="W66" s="61">
        <f>Table576[[#This Row],[FINĀLS     ]]+Table576[[#This Row],[KVALIFIKĀCIJA     ]]</f>
        <v>0</v>
      </c>
    </row>
    <row r="67" spans="2:23" s="37" customFormat="1" x14ac:dyDescent="0.2">
      <c r="B67" s="56">
        <v>61</v>
      </c>
      <c r="C67" s="164" t="s">
        <v>141</v>
      </c>
      <c r="D67" s="165" t="s">
        <v>98</v>
      </c>
      <c r="E67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15.2</v>
      </c>
      <c r="F67" s="140"/>
      <c r="G67" s="59"/>
      <c r="H67" s="61">
        <f>Table576[[#This Row],[KVALIFIKĀCIJA]]+Table576[[#This Row],[FINĀLS]]</f>
        <v>0</v>
      </c>
      <c r="I67" s="60">
        <v>0.1</v>
      </c>
      <c r="J67" s="57">
        <v>10</v>
      </c>
      <c r="K67" s="61">
        <f>Table576[[#This Row],[KVALIFIKĀCIJA ]]+Table576[[#This Row],[FINĀLS ]]</f>
        <v>10.1</v>
      </c>
      <c r="L67" s="60"/>
      <c r="M67" s="57"/>
      <c r="N67" s="61">
        <f>Table576[[#This Row],[FINĀLS  ]]+Table576[[#This Row],[KVALIFIKĀCIJA  ]]</f>
        <v>0</v>
      </c>
      <c r="O67" s="60">
        <v>0.1</v>
      </c>
      <c r="P67" s="57">
        <v>5</v>
      </c>
      <c r="Q67" s="61">
        <f>Table576[[#This Row],[KVALIFIKĀCIJA   ]]+Table576[[#This Row],[FINĀLS   ]]</f>
        <v>5.0999999999999996</v>
      </c>
      <c r="R67" s="60"/>
      <c r="S67" s="57"/>
      <c r="T67" s="61">
        <f>Table576[[#This Row],[KVALIFIKĀCIJA    ]]+Table576[[#This Row],[FINĀLS    ]]</f>
        <v>0</v>
      </c>
      <c r="U67" s="197"/>
      <c r="V67" s="194"/>
      <c r="W67" s="61">
        <f>Table576[[#This Row],[FINĀLS     ]]+Table576[[#This Row],[KVALIFIKĀCIJA     ]]</f>
        <v>0</v>
      </c>
    </row>
    <row r="68" spans="2:23" s="37" customFormat="1" x14ac:dyDescent="0.2">
      <c r="B68" s="56">
        <v>62</v>
      </c>
      <c r="C68" s="164" t="s">
        <v>264</v>
      </c>
      <c r="D68" s="165" t="s">
        <v>252</v>
      </c>
      <c r="E6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15.2</v>
      </c>
      <c r="F68" s="140"/>
      <c r="G68" s="59"/>
      <c r="H68" s="61">
        <f>Table576[[#This Row],[KVALIFIKĀCIJA]]+Table576[[#This Row],[FINĀLS]]</f>
        <v>0</v>
      </c>
      <c r="I68" s="140"/>
      <c r="J68" s="59"/>
      <c r="K68" s="61">
        <f>Table576[[#This Row],[KVALIFIKĀCIJA ]]+Table576[[#This Row],[FINĀLS ]]</f>
        <v>0</v>
      </c>
      <c r="L68" s="60">
        <v>0.1</v>
      </c>
      <c r="M68" s="57">
        <v>10</v>
      </c>
      <c r="N68" s="61">
        <f>Table576[[#This Row],[FINĀLS  ]]+Table576[[#This Row],[KVALIFIKĀCIJA  ]]</f>
        <v>10.1</v>
      </c>
      <c r="O68" s="60">
        <v>0.1</v>
      </c>
      <c r="P68" s="57">
        <v>5</v>
      </c>
      <c r="Q68" s="61">
        <f>Table576[[#This Row],[KVALIFIKĀCIJA   ]]+Table576[[#This Row],[FINĀLS   ]]</f>
        <v>5.0999999999999996</v>
      </c>
      <c r="R68" s="60"/>
      <c r="S68" s="57"/>
      <c r="T68" s="61">
        <f>Table576[[#This Row],[KVALIFIKĀCIJA    ]]+Table576[[#This Row],[FINĀLS    ]]</f>
        <v>0</v>
      </c>
      <c r="U68" s="197"/>
      <c r="V68" s="194"/>
      <c r="W68" s="61">
        <f>Table576[[#This Row],[FINĀLS     ]]+Table576[[#This Row],[KVALIFIKĀCIJA     ]]</f>
        <v>0</v>
      </c>
    </row>
    <row r="69" spans="2:23" s="37" customFormat="1" x14ac:dyDescent="0.2">
      <c r="B69" s="56">
        <v>63</v>
      </c>
      <c r="C69" s="162" t="s">
        <v>232</v>
      </c>
      <c r="D69" s="163" t="s">
        <v>249</v>
      </c>
      <c r="E69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15.1</v>
      </c>
      <c r="F69" s="140"/>
      <c r="G69" s="59"/>
      <c r="H69" s="61">
        <f>Table576[[#This Row],[KVALIFIKĀCIJA]]+Table576[[#This Row],[FINĀLS]]</f>
        <v>0</v>
      </c>
      <c r="I69" s="60">
        <v>0.1</v>
      </c>
      <c r="J69" s="57">
        <v>15</v>
      </c>
      <c r="K69" s="61">
        <f>Table576[[#This Row],[KVALIFIKĀCIJA ]]+Table576[[#This Row],[FINĀLS ]]</f>
        <v>15.1</v>
      </c>
      <c r="L69" s="60"/>
      <c r="M69" s="57"/>
      <c r="N69" s="61">
        <f>Table576[[#This Row],[FINĀLS  ]]+Table576[[#This Row],[KVALIFIKĀCIJA  ]]</f>
        <v>0</v>
      </c>
      <c r="O69" s="60"/>
      <c r="P69" s="57"/>
      <c r="Q69" s="61">
        <f>Table576[[#This Row],[KVALIFIKĀCIJA   ]]+Table576[[#This Row],[FINĀLS   ]]</f>
        <v>0</v>
      </c>
      <c r="R69" s="60"/>
      <c r="S69" s="57"/>
      <c r="T69" s="61">
        <f>Table576[[#This Row],[KVALIFIKĀCIJA    ]]+Table576[[#This Row],[FINĀLS    ]]</f>
        <v>0</v>
      </c>
      <c r="U69" s="197"/>
      <c r="V69" s="194"/>
      <c r="W69" s="61">
        <f>Table576[[#This Row],[FINĀLS     ]]+Table576[[#This Row],[KVALIFIKĀCIJA     ]]</f>
        <v>0</v>
      </c>
    </row>
    <row r="70" spans="2:23" x14ac:dyDescent="0.2">
      <c r="B70" s="56">
        <v>64</v>
      </c>
      <c r="C70" s="162" t="s">
        <v>269</v>
      </c>
      <c r="D70" s="163" t="s">
        <v>89</v>
      </c>
      <c r="E70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15.1</v>
      </c>
      <c r="F70" s="140"/>
      <c r="G70" s="59"/>
      <c r="H70" s="61">
        <f>Table576[[#This Row],[KVALIFIKĀCIJA]]+Table576[[#This Row],[FINĀLS]]</f>
        <v>0</v>
      </c>
      <c r="I70" s="140"/>
      <c r="J70" s="59"/>
      <c r="K70" s="61">
        <f>Table576[[#This Row],[KVALIFIKĀCIJA ]]+Table576[[#This Row],[FINĀLS ]]</f>
        <v>0</v>
      </c>
      <c r="L70" s="60">
        <v>0.1</v>
      </c>
      <c r="M70" s="57">
        <v>15</v>
      </c>
      <c r="N70" s="61">
        <f>Table576[[#This Row],[FINĀLS  ]]+Table576[[#This Row],[KVALIFIKĀCIJA  ]]</f>
        <v>15.1</v>
      </c>
      <c r="O70" s="60"/>
      <c r="P70" s="57"/>
      <c r="Q70" s="61">
        <f>Table576[[#This Row],[KVALIFIKĀCIJA   ]]+Table576[[#This Row],[FINĀLS   ]]</f>
        <v>0</v>
      </c>
      <c r="R70" s="60"/>
      <c r="S70" s="57"/>
      <c r="T70" s="61">
        <f>Table576[[#This Row],[KVALIFIKĀCIJA    ]]+Table576[[#This Row],[FINĀLS    ]]</f>
        <v>0</v>
      </c>
      <c r="U70" s="197"/>
      <c r="V70" s="194"/>
      <c r="W70" s="61">
        <f>Table576[[#This Row],[FINĀLS     ]]+Table576[[#This Row],[KVALIFIKĀCIJA     ]]</f>
        <v>0</v>
      </c>
    </row>
    <row r="71" spans="2:23" x14ac:dyDescent="0.2">
      <c r="B71" s="56">
        <v>65</v>
      </c>
      <c r="C71" s="162" t="s">
        <v>175</v>
      </c>
      <c r="D71" s="163" t="s">
        <v>255</v>
      </c>
      <c r="E71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15.1</v>
      </c>
      <c r="F71" s="140"/>
      <c r="G71" s="59"/>
      <c r="H71" s="61">
        <f>Table576[[#This Row],[KVALIFIKĀCIJA]]+Table576[[#This Row],[FINĀLS]]</f>
        <v>0</v>
      </c>
      <c r="I71" s="140"/>
      <c r="J71" s="59"/>
      <c r="K71" s="61">
        <f>Table576[[#This Row],[KVALIFIKĀCIJA ]]+Table576[[#This Row],[FINĀLS ]]</f>
        <v>0</v>
      </c>
      <c r="L71" s="60">
        <v>0</v>
      </c>
      <c r="M71" s="57"/>
      <c r="N71" s="61">
        <f>Table576[[#This Row],[FINĀLS  ]]+Table576[[#This Row],[KVALIFIKĀCIJA  ]]</f>
        <v>0</v>
      </c>
      <c r="O71" s="60">
        <v>0.1</v>
      </c>
      <c r="P71" s="57">
        <v>15</v>
      </c>
      <c r="Q71" s="61">
        <f>Table576[[#This Row],[KVALIFIKĀCIJA   ]]+Table576[[#This Row],[FINĀLS   ]]</f>
        <v>15.1</v>
      </c>
      <c r="R71" s="60"/>
      <c r="S71" s="57"/>
      <c r="T71" s="61">
        <f>Table576[[#This Row],[KVALIFIKĀCIJA    ]]+Table576[[#This Row],[FINĀLS    ]]</f>
        <v>0</v>
      </c>
      <c r="U71" s="197">
        <v>0</v>
      </c>
      <c r="V71" s="194">
        <v>0</v>
      </c>
      <c r="W71" s="61">
        <f>Table576[[#This Row],[FINĀLS     ]]+Table576[[#This Row],[KVALIFIKĀCIJA     ]]</f>
        <v>0</v>
      </c>
    </row>
    <row r="72" spans="2:23" x14ac:dyDescent="0.2">
      <c r="B72" s="56">
        <v>66</v>
      </c>
      <c r="C72" s="57" t="s">
        <v>151</v>
      </c>
      <c r="D72" s="58" t="s">
        <v>42</v>
      </c>
      <c r="E72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10.199999999999999</v>
      </c>
      <c r="F72" s="60">
        <v>0.1</v>
      </c>
      <c r="G72" s="57">
        <v>5</v>
      </c>
      <c r="H72" s="61">
        <f>Table576[[#This Row],[KVALIFIKĀCIJA]]+Table576[[#This Row],[FINĀLS]]</f>
        <v>5.0999999999999996</v>
      </c>
      <c r="I72" s="60"/>
      <c r="J72" s="57"/>
      <c r="K72" s="61">
        <f>Table576[[#This Row],[KVALIFIKĀCIJA ]]+Table576[[#This Row],[FINĀLS ]]</f>
        <v>0</v>
      </c>
      <c r="L72" s="60">
        <v>0.1</v>
      </c>
      <c r="M72" s="57">
        <v>5</v>
      </c>
      <c r="N72" s="61">
        <f>Table576[[#This Row],[FINĀLS  ]]+Table576[[#This Row],[KVALIFIKĀCIJA  ]]</f>
        <v>5.0999999999999996</v>
      </c>
      <c r="O72" s="60"/>
      <c r="P72" s="57"/>
      <c r="Q72" s="61">
        <f>Table576[[#This Row],[KVALIFIKĀCIJA   ]]+Table576[[#This Row],[FINĀLS   ]]</f>
        <v>0</v>
      </c>
      <c r="R72" s="60"/>
      <c r="S72" s="57"/>
      <c r="T72" s="61">
        <f>Table576[[#This Row],[KVALIFIKĀCIJA    ]]+Table576[[#This Row],[FINĀLS    ]]</f>
        <v>0</v>
      </c>
      <c r="U72" s="197"/>
      <c r="V72" s="194"/>
      <c r="W72" s="61">
        <f>Table576[[#This Row],[FINĀLS     ]]+Table576[[#This Row],[KVALIFIKĀCIJA     ]]</f>
        <v>0</v>
      </c>
    </row>
    <row r="73" spans="2:23" x14ac:dyDescent="0.2">
      <c r="B73" s="56">
        <v>67</v>
      </c>
      <c r="C73" s="162" t="s">
        <v>272</v>
      </c>
      <c r="D73" s="163" t="s">
        <v>94</v>
      </c>
      <c r="E73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10.1</v>
      </c>
      <c r="F73" s="140"/>
      <c r="G73" s="59"/>
      <c r="H73" s="61">
        <f>Table576[[#This Row],[KVALIFIKĀCIJA]]+Table576[[#This Row],[FINĀLS]]</f>
        <v>0</v>
      </c>
      <c r="I73" s="140"/>
      <c r="J73" s="59"/>
      <c r="K73" s="61">
        <f>Table576[[#This Row],[KVALIFIKĀCIJA ]]+Table576[[#This Row],[FINĀLS ]]</f>
        <v>0</v>
      </c>
      <c r="L73" s="60">
        <v>0.1</v>
      </c>
      <c r="M73" s="57">
        <v>10</v>
      </c>
      <c r="N73" s="61">
        <f>Table576[[#This Row],[FINĀLS  ]]+Table576[[#This Row],[KVALIFIKĀCIJA  ]]</f>
        <v>10.1</v>
      </c>
      <c r="O73" s="60"/>
      <c r="P73" s="57"/>
      <c r="Q73" s="61">
        <f>Table576[[#This Row],[KVALIFIKĀCIJA   ]]+Table576[[#This Row],[FINĀLS   ]]</f>
        <v>0</v>
      </c>
      <c r="R73" s="60"/>
      <c r="S73" s="57"/>
      <c r="T73" s="61">
        <f>Table576[[#This Row],[KVALIFIKĀCIJA    ]]+Table576[[#This Row],[FINĀLS    ]]</f>
        <v>0</v>
      </c>
      <c r="U73" s="197">
        <v>0</v>
      </c>
      <c r="V73" s="194">
        <v>0</v>
      </c>
      <c r="W73" s="61">
        <f>Table576[[#This Row],[FINĀLS     ]]+Table576[[#This Row],[KVALIFIKĀCIJA     ]]</f>
        <v>0</v>
      </c>
    </row>
    <row r="74" spans="2:23" x14ac:dyDescent="0.2">
      <c r="B74" s="56">
        <v>68</v>
      </c>
      <c r="C74" s="162" t="s">
        <v>138</v>
      </c>
      <c r="D74" s="163" t="s">
        <v>279</v>
      </c>
      <c r="E74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10.1</v>
      </c>
      <c r="F74" s="140"/>
      <c r="G74" s="59"/>
      <c r="H74" s="61">
        <f>Table576[[#This Row],[KVALIFIKĀCIJA]]+Table576[[#This Row],[FINĀLS]]</f>
        <v>0</v>
      </c>
      <c r="I74" s="140"/>
      <c r="J74" s="59"/>
      <c r="K74" s="61">
        <f>Table576[[#This Row],[KVALIFIKĀCIJA ]]+Table576[[#This Row],[FINĀLS ]]</f>
        <v>0</v>
      </c>
      <c r="L74" s="60">
        <v>0</v>
      </c>
      <c r="M74" s="57"/>
      <c r="N74" s="61">
        <f>Table576[[#This Row],[FINĀLS  ]]+Table576[[#This Row],[KVALIFIKĀCIJA  ]]</f>
        <v>0</v>
      </c>
      <c r="O74" s="60">
        <v>0.1</v>
      </c>
      <c r="P74" s="57">
        <v>10</v>
      </c>
      <c r="Q74" s="61">
        <f>Table576[[#This Row],[KVALIFIKĀCIJA   ]]+Table576[[#This Row],[FINĀLS   ]]</f>
        <v>10.1</v>
      </c>
      <c r="R74" s="60"/>
      <c r="S74" s="57"/>
      <c r="T74" s="61">
        <f>Table576[[#This Row],[KVALIFIKĀCIJA    ]]+Table576[[#This Row],[FINĀLS    ]]</f>
        <v>0</v>
      </c>
      <c r="U74" s="197">
        <v>0</v>
      </c>
      <c r="V74" s="194">
        <v>0</v>
      </c>
      <c r="W74" s="61">
        <f>Table576[[#This Row],[FINĀLS     ]]+Table576[[#This Row],[KVALIFIKĀCIJA     ]]</f>
        <v>0</v>
      </c>
    </row>
    <row r="75" spans="2:23" x14ac:dyDescent="0.2">
      <c r="B75" s="56">
        <v>69</v>
      </c>
      <c r="C75" s="195" t="s">
        <v>334</v>
      </c>
      <c r="D75" s="196" t="s">
        <v>323</v>
      </c>
      <c r="E75" s="139">
        <f>Table576[[#This Row],[KOPVĒRTĒJUMS]]+Table576[[#This Row],[KOPVĒRTĒJUMS ]]+Table576[[#This Row],[KOPVĒRTĒJUMS     ]]+Table576[[#This Row],[KOPVĒRTĒJUMS  ]]+Table576[[#This Row],[KOPVĒRTĒJUMS   ]]+Table576[[#This Row],[KOPVĒRTĒJUMS    ]]</f>
        <v>10.1</v>
      </c>
      <c r="F75" s="140"/>
      <c r="G75" s="59"/>
      <c r="H75" s="141">
        <f>Table576[[#This Row],[KVALIFIKĀCIJA]]+Table576[[#This Row],[FINĀLS]]</f>
        <v>0</v>
      </c>
      <c r="I75" s="140"/>
      <c r="J75" s="59"/>
      <c r="K75" s="141">
        <f>Table576[[#This Row],[KVALIFIKĀCIJA ]]+Table576[[#This Row],[FINĀLS ]]</f>
        <v>0</v>
      </c>
      <c r="L75" s="190"/>
      <c r="M75" s="191"/>
      <c r="N75" s="192">
        <f>Table576[[#This Row],[FINĀLS  ]]+Table576[[#This Row],[KVALIFIKĀCIJA  ]]</f>
        <v>0</v>
      </c>
      <c r="O75" s="190"/>
      <c r="P75" s="191"/>
      <c r="Q75" s="192">
        <f>Table576[[#This Row],[KVALIFIKĀCIJA   ]]+Table576[[#This Row],[FINĀLS   ]]</f>
        <v>0</v>
      </c>
      <c r="R75" s="140"/>
      <c r="S75" s="59"/>
      <c r="T75" s="141">
        <f>Table576[[#This Row],[KVALIFIKĀCIJA    ]]+Table576[[#This Row],[FINĀLS    ]]</f>
        <v>0</v>
      </c>
      <c r="U75" s="197">
        <v>0.1</v>
      </c>
      <c r="V75" s="194">
        <v>10</v>
      </c>
      <c r="W75" s="192">
        <f>Table576[[#This Row],[FINĀLS     ]]+Table576[[#This Row],[KVALIFIKĀCIJA     ]]</f>
        <v>10.1</v>
      </c>
    </row>
    <row r="76" spans="2:23" x14ac:dyDescent="0.2">
      <c r="B76" s="56">
        <v>70</v>
      </c>
      <c r="C76" s="162" t="s">
        <v>195</v>
      </c>
      <c r="D76" s="163" t="s">
        <v>90</v>
      </c>
      <c r="E76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5.0999999999999996</v>
      </c>
      <c r="F76" s="60">
        <v>0.1</v>
      </c>
      <c r="G76" s="57">
        <v>5</v>
      </c>
      <c r="H76" s="61">
        <f>Table576[[#This Row],[KVALIFIKĀCIJA]]+Table576[[#This Row],[FINĀLS]]</f>
        <v>5.0999999999999996</v>
      </c>
      <c r="I76" s="60"/>
      <c r="J76" s="57"/>
      <c r="K76" s="61">
        <f>Table576[[#This Row],[KVALIFIKĀCIJA ]]+Table576[[#This Row],[FINĀLS ]]</f>
        <v>0</v>
      </c>
      <c r="L76" s="60"/>
      <c r="M76" s="57"/>
      <c r="N76" s="61">
        <f>Table576[[#This Row],[FINĀLS  ]]+Table576[[#This Row],[KVALIFIKĀCIJA  ]]</f>
        <v>0</v>
      </c>
      <c r="O76" s="60"/>
      <c r="P76" s="57"/>
      <c r="Q76" s="61">
        <f>Table576[[#This Row],[KVALIFIKĀCIJA   ]]+Table576[[#This Row],[FINĀLS   ]]</f>
        <v>0</v>
      </c>
      <c r="R76" s="60"/>
      <c r="S76" s="57"/>
      <c r="T76" s="61">
        <f>Table576[[#This Row],[KVALIFIKĀCIJA    ]]+Table576[[#This Row],[FINĀLS    ]]</f>
        <v>0</v>
      </c>
      <c r="U76" s="197"/>
      <c r="V76" s="194"/>
      <c r="W76" s="61">
        <f>Table576[[#This Row],[FINĀLS     ]]+Table576[[#This Row],[KVALIFIKĀCIJA     ]]</f>
        <v>0</v>
      </c>
    </row>
    <row r="77" spans="2:23" x14ac:dyDescent="0.2">
      <c r="B77" s="56">
        <v>71</v>
      </c>
      <c r="C77" s="57" t="s">
        <v>160</v>
      </c>
      <c r="D77" s="58" t="s">
        <v>119</v>
      </c>
      <c r="E77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5.0999999999999996</v>
      </c>
      <c r="F77" s="60">
        <v>0.1</v>
      </c>
      <c r="G77" s="57">
        <v>5</v>
      </c>
      <c r="H77" s="61">
        <f>Table576[[#This Row],[KVALIFIKĀCIJA]]+Table576[[#This Row],[FINĀLS]]</f>
        <v>5.0999999999999996</v>
      </c>
      <c r="I77" s="60"/>
      <c r="J77" s="57"/>
      <c r="K77" s="61">
        <f>Table576[[#This Row],[KVALIFIKĀCIJA ]]+Table576[[#This Row],[FINĀLS ]]</f>
        <v>0</v>
      </c>
      <c r="L77" s="60">
        <v>0</v>
      </c>
      <c r="M77" s="57"/>
      <c r="N77" s="61">
        <f>Table576[[#This Row],[FINĀLS  ]]+Table576[[#This Row],[KVALIFIKĀCIJA  ]]</f>
        <v>0</v>
      </c>
      <c r="O77" s="60"/>
      <c r="P77" s="57"/>
      <c r="Q77" s="61">
        <f>Table576[[#This Row],[KVALIFIKĀCIJA   ]]+Table576[[#This Row],[FINĀLS   ]]</f>
        <v>0</v>
      </c>
      <c r="R77" s="60"/>
      <c r="S77" s="57"/>
      <c r="T77" s="61">
        <f>Table576[[#This Row],[KVALIFIKĀCIJA    ]]+Table576[[#This Row],[FINĀLS    ]]</f>
        <v>0</v>
      </c>
      <c r="U77" s="197">
        <v>0</v>
      </c>
      <c r="V77" s="194">
        <v>0</v>
      </c>
      <c r="W77" s="61">
        <f>Table576[[#This Row],[FINĀLS     ]]+Table576[[#This Row],[KVALIFIKĀCIJA     ]]</f>
        <v>0</v>
      </c>
    </row>
    <row r="78" spans="2:23" x14ac:dyDescent="0.2">
      <c r="B78" s="56">
        <v>72</v>
      </c>
      <c r="C78" s="162" t="s">
        <v>271</v>
      </c>
      <c r="D78" s="163" t="s">
        <v>101</v>
      </c>
      <c r="E7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5.0999999999999996</v>
      </c>
      <c r="F78" s="140"/>
      <c r="G78" s="59"/>
      <c r="H78" s="61">
        <f>Table576[[#This Row],[KVALIFIKĀCIJA]]+Table576[[#This Row],[FINĀLS]]</f>
        <v>0</v>
      </c>
      <c r="I78" s="140"/>
      <c r="J78" s="59"/>
      <c r="K78" s="61">
        <f>Table576[[#This Row],[KVALIFIKĀCIJA ]]+Table576[[#This Row],[FINĀLS ]]</f>
        <v>0</v>
      </c>
      <c r="L78" s="60">
        <v>0.1</v>
      </c>
      <c r="M78" s="57">
        <v>5</v>
      </c>
      <c r="N78" s="61">
        <f>Table576[[#This Row],[FINĀLS  ]]+Table576[[#This Row],[KVALIFIKĀCIJA  ]]</f>
        <v>5.0999999999999996</v>
      </c>
      <c r="O78" s="60"/>
      <c r="P78" s="57"/>
      <c r="Q78" s="61">
        <f>Table576[[#This Row],[KVALIFIKĀCIJA   ]]+Table576[[#This Row],[FINĀLS   ]]</f>
        <v>0</v>
      </c>
      <c r="R78" s="60"/>
      <c r="S78" s="57"/>
      <c r="T78" s="61">
        <f>Table576[[#This Row],[KVALIFIKĀCIJA    ]]+Table576[[#This Row],[FINĀLS    ]]</f>
        <v>0</v>
      </c>
      <c r="U78" s="197"/>
      <c r="V78" s="194"/>
      <c r="W78" s="61">
        <f>Table576[[#This Row],[FINĀLS     ]]+Table576[[#This Row],[KVALIFIKĀCIJA     ]]</f>
        <v>0</v>
      </c>
    </row>
    <row r="79" spans="2:23" x14ac:dyDescent="0.2">
      <c r="B79" s="56">
        <v>73</v>
      </c>
      <c r="C79" s="162" t="s">
        <v>274</v>
      </c>
      <c r="D79" s="163" t="s">
        <v>82</v>
      </c>
      <c r="E79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5.0999999999999996</v>
      </c>
      <c r="F79" s="140"/>
      <c r="G79" s="59"/>
      <c r="H79" s="61">
        <f>Table576[[#This Row],[KVALIFIKĀCIJA]]+Table576[[#This Row],[FINĀLS]]</f>
        <v>0</v>
      </c>
      <c r="I79" s="140"/>
      <c r="J79" s="59"/>
      <c r="K79" s="61">
        <f>Table576[[#This Row],[KVALIFIKĀCIJA ]]+Table576[[#This Row],[FINĀLS ]]</f>
        <v>0</v>
      </c>
      <c r="L79" s="60">
        <v>0.1</v>
      </c>
      <c r="M79" s="57">
        <v>5</v>
      </c>
      <c r="N79" s="61">
        <f>Table576[[#This Row],[FINĀLS  ]]+Table576[[#This Row],[KVALIFIKĀCIJA  ]]</f>
        <v>5.0999999999999996</v>
      </c>
      <c r="O79" s="60"/>
      <c r="P79" s="57"/>
      <c r="Q79" s="61">
        <f>Table576[[#This Row],[KVALIFIKĀCIJA   ]]+Table576[[#This Row],[FINĀLS   ]]</f>
        <v>0</v>
      </c>
      <c r="R79" s="60"/>
      <c r="S79" s="57"/>
      <c r="T79" s="61">
        <f>Table576[[#This Row],[KVALIFIKĀCIJA    ]]+Table576[[#This Row],[FINĀLS    ]]</f>
        <v>0</v>
      </c>
      <c r="U79" s="197"/>
      <c r="V79" s="194"/>
      <c r="W79" s="61">
        <f>Table576[[#This Row],[FINĀLS     ]]+Table576[[#This Row],[KVALIFIKĀCIJA     ]]</f>
        <v>0</v>
      </c>
    </row>
    <row r="80" spans="2:23" x14ac:dyDescent="0.2">
      <c r="B80" s="56">
        <v>74</v>
      </c>
      <c r="C80" s="162" t="s">
        <v>292</v>
      </c>
      <c r="D80" s="163" t="s">
        <v>285</v>
      </c>
      <c r="E80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5.0999999999999996</v>
      </c>
      <c r="F80" s="140"/>
      <c r="G80" s="59"/>
      <c r="H80" s="61">
        <f>Table576[[#This Row],[KVALIFIKĀCIJA]]+Table576[[#This Row],[FINĀLS]]</f>
        <v>0</v>
      </c>
      <c r="I80" s="140"/>
      <c r="J80" s="59"/>
      <c r="K80" s="61">
        <f>Table576[[#This Row],[KVALIFIKĀCIJA ]]+Table576[[#This Row],[FINĀLS ]]</f>
        <v>0</v>
      </c>
      <c r="L80" s="140"/>
      <c r="M80" s="59"/>
      <c r="N80" s="61">
        <f>Table576[[#This Row],[FINĀLS  ]]+Table576[[#This Row],[KVALIFIKĀCIJA  ]]</f>
        <v>0</v>
      </c>
      <c r="O80" s="60">
        <v>0.1</v>
      </c>
      <c r="P80" s="57">
        <v>5</v>
      </c>
      <c r="Q80" s="61">
        <f>Table576[[#This Row],[KVALIFIKĀCIJA   ]]+Table576[[#This Row],[FINĀLS   ]]</f>
        <v>5.0999999999999996</v>
      </c>
      <c r="R80" s="60"/>
      <c r="S80" s="57"/>
      <c r="T80" s="61">
        <f>Table576[[#This Row],[KVALIFIKĀCIJA    ]]+Table576[[#This Row],[FINĀLS    ]]</f>
        <v>0</v>
      </c>
      <c r="U80" s="197"/>
      <c r="V80" s="194"/>
      <c r="W80" s="61">
        <f>Table576[[#This Row],[FINĀLS     ]]+Table576[[#This Row],[KVALIFIKĀCIJA     ]]</f>
        <v>0</v>
      </c>
    </row>
    <row r="81" spans="2:23" x14ac:dyDescent="0.2">
      <c r="B81" s="56">
        <v>75</v>
      </c>
      <c r="C81" s="57" t="s">
        <v>163</v>
      </c>
      <c r="D81" s="58" t="s">
        <v>124</v>
      </c>
      <c r="E81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0</v>
      </c>
      <c r="F81" s="60">
        <v>0</v>
      </c>
      <c r="G81" s="57">
        <v>0</v>
      </c>
      <c r="H81" s="61">
        <f>Table576[[#This Row],[KVALIFIKĀCIJA]]+Table576[[#This Row],[FINĀLS]]</f>
        <v>0</v>
      </c>
      <c r="I81" s="60">
        <v>0</v>
      </c>
      <c r="J81" s="57"/>
      <c r="K81" s="61">
        <f>Table576[[#This Row],[KVALIFIKĀCIJA ]]+Table576[[#This Row],[FINĀLS ]]</f>
        <v>0</v>
      </c>
      <c r="L81" s="60"/>
      <c r="M81" s="57"/>
      <c r="N81" s="61">
        <f>Table576[[#This Row],[FINĀLS  ]]+Table576[[#This Row],[KVALIFIKĀCIJA  ]]</f>
        <v>0</v>
      </c>
      <c r="O81" s="60">
        <v>0</v>
      </c>
      <c r="P81" s="57">
        <v>0</v>
      </c>
      <c r="Q81" s="61">
        <f>Table576[[#This Row],[KVALIFIKĀCIJA   ]]+Table576[[#This Row],[FINĀLS   ]]</f>
        <v>0</v>
      </c>
      <c r="R81" s="60"/>
      <c r="S81" s="57"/>
      <c r="T81" s="61">
        <f>Table576[[#This Row],[KVALIFIKĀCIJA    ]]+Table576[[#This Row],[FINĀLS    ]]</f>
        <v>0</v>
      </c>
      <c r="U81" s="197"/>
      <c r="V81" s="194"/>
      <c r="W81" s="61">
        <f>Table576[[#This Row],[FINĀLS     ]]+Table576[[#This Row],[KVALIFIKĀCIJA     ]]</f>
        <v>0</v>
      </c>
    </row>
    <row r="82" spans="2:23" x14ac:dyDescent="0.2">
      <c r="B82" s="56">
        <v>76</v>
      </c>
      <c r="C82" s="57" t="s">
        <v>189</v>
      </c>
      <c r="D82" s="58" t="s">
        <v>121</v>
      </c>
      <c r="E82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0</v>
      </c>
      <c r="F82" s="60">
        <v>0</v>
      </c>
      <c r="G82" s="57">
        <v>0</v>
      </c>
      <c r="H82" s="61">
        <f>Table576[[#This Row],[KVALIFIKĀCIJA]]+Table576[[#This Row],[FINĀLS]]</f>
        <v>0</v>
      </c>
      <c r="I82" s="60"/>
      <c r="J82" s="57"/>
      <c r="K82" s="61">
        <f>Table576[[#This Row],[KVALIFIKĀCIJA ]]+Table576[[#This Row],[FINĀLS ]]</f>
        <v>0</v>
      </c>
      <c r="L82" s="60"/>
      <c r="M82" s="57"/>
      <c r="N82" s="61">
        <f>Table576[[#This Row],[FINĀLS  ]]+Table576[[#This Row],[KVALIFIKĀCIJA  ]]</f>
        <v>0</v>
      </c>
      <c r="O82" s="60"/>
      <c r="P82" s="57"/>
      <c r="Q82" s="61">
        <f>Table576[[#This Row],[KVALIFIKĀCIJA   ]]+Table576[[#This Row],[FINĀLS   ]]</f>
        <v>0</v>
      </c>
      <c r="R82" s="60"/>
      <c r="S82" s="57"/>
      <c r="T82" s="61">
        <f>Table576[[#This Row],[KVALIFIKĀCIJA    ]]+Table576[[#This Row],[FINĀLS    ]]</f>
        <v>0</v>
      </c>
      <c r="U82" s="197"/>
      <c r="V82" s="194"/>
      <c r="W82" s="61">
        <f>Table576[[#This Row],[FINĀLS     ]]+Table576[[#This Row],[KVALIFIKĀCIJA     ]]</f>
        <v>0</v>
      </c>
    </row>
    <row r="83" spans="2:23" x14ac:dyDescent="0.2">
      <c r="B83" s="56">
        <v>77</v>
      </c>
      <c r="C83" s="57" t="s">
        <v>265</v>
      </c>
      <c r="D83" s="58" t="s">
        <v>253</v>
      </c>
      <c r="E83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0</v>
      </c>
      <c r="F83" s="140"/>
      <c r="G83" s="59"/>
      <c r="H83" s="61">
        <f>Table576[[#This Row],[KVALIFIKĀCIJA]]+Table576[[#This Row],[FINĀLS]]</f>
        <v>0</v>
      </c>
      <c r="I83" s="140"/>
      <c r="J83" s="59"/>
      <c r="K83" s="61">
        <f>Table576[[#This Row],[KVALIFIKĀCIJA ]]+Table576[[#This Row],[FINĀLS ]]</f>
        <v>0</v>
      </c>
      <c r="L83" s="60">
        <v>0</v>
      </c>
      <c r="M83" s="57"/>
      <c r="N83" s="61">
        <f>Table576[[#This Row],[FINĀLS  ]]+Table576[[#This Row],[KVALIFIKĀCIJA  ]]</f>
        <v>0</v>
      </c>
      <c r="O83" s="60"/>
      <c r="P83" s="57"/>
      <c r="Q83" s="61">
        <f>Table576[[#This Row],[KVALIFIKĀCIJA   ]]+Table576[[#This Row],[FINĀLS   ]]</f>
        <v>0</v>
      </c>
      <c r="R83" s="60"/>
      <c r="S83" s="57"/>
      <c r="T83" s="61">
        <f>Table576[[#This Row],[KVALIFIKĀCIJA    ]]+Table576[[#This Row],[FINĀLS    ]]</f>
        <v>0</v>
      </c>
      <c r="U83" s="197">
        <v>0</v>
      </c>
      <c r="V83" s="194">
        <v>0</v>
      </c>
      <c r="W83" s="61">
        <f>Table576[[#This Row],[FINĀLS     ]]+Table576[[#This Row],[KVALIFIKĀCIJA     ]]</f>
        <v>0</v>
      </c>
    </row>
    <row r="84" spans="2:23" x14ac:dyDescent="0.2">
      <c r="B84" s="56">
        <v>78</v>
      </c>
      <c r="C84" s="162" t="s">
        <v>268</v>
      </c>
      <c r="D84" s="163" t="s">
        <v>254</v>
      </c>
      <c r="E84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0</v>
      </c>
      <c r="F84" s="140"/>
      <c r="G84" s="59"/>
      <c r="H84" s="61">
        <f>Table576[[#This Row],[KVALIFIKĀCIJA]]+Table576[[#This Row],[FINĀLS]]</f>
        <v>0</v>
      </c>
      <c r="I84" s="140"/>
      <c r="J84" s="59"/>
      <c r="K84" s="61">
        <f>Table576[[#This Row],[KVALIFIKĀCIJA ]]+Table576[[#This Row],[FINĀLS ]]</f>
        <v>0</v>
      </c>
      <c r="L84" s="60">
        <v>0</v>
      </c>
      <c r="M84" s="57"/>
      <c r="N84" s="61">
        <f>Table576[[#This Row],[FINĀLS  ]]+Table576[[#This Row],[KVALIFIKĀCIJA  ]]</f>
        <v>0</v>
      </c>
      <c r="O84" s="60"/>
      <c r="P84" s="57"/>
      <c r="Q84" s="61">
        <f>Table576[[#This Row],[KVALIFIKĀCIJA   ]]+Table576[[#This Row],[FINĀLS   ]]</f>
        <v>0</v>
      </c>
      <c r="R84" s="60"/>
      <c r="S84" s="57"/>
      <c r="T84" s="61">
        <f>Table576[[#This Row],[KVALIFIKĀCIJA    ]]+Table576[[#This Row],[FINĀLS    ]]</f>
        <v>0</v>
      </c>
      <c r="U84" s="197"/>
      <c r="V84" s="194"/>
      <c r="W84" s="61">
        <f>Table576[[#This Row],[FINĀLS     ]]+Table576[[#This Row],[KVALIFIKĀCIJA     ]]</f>
        <v>0</v>
      </c>
    </row>
    <row r="85" spans="2:23" x14ac:dyDescent="0.2">
      <c r="B85" s="56">
        <v>79</v>
      </c>
      <c r="C85" s="57" t="s">
        <v>144</v>
      </c>
      <c r="D85" s="58" t="s">
        <v>78</v>
      </c>
      <c r="E85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0</v>
      </c>
      <c r="F85" s="140"/>
      <c r="G85" s="59"/>
      <c r="H85" s="61">
        <f>Table576[[#This Row],[KVALIFIKĀCIJA]]+Table576[[#This Row],[FINĀLS]]</f>
        <v>0</v>
      </c>
      <c r="I85" s="140"/>
      <c r="J85" s="59"/>
      <c r="K85" s="61">
        <f>Table576[[#This Row],[KVALIFIKĀCIJA ]]+Table576[[#This Row],[FINĀLS ]]</f>
        <v>0</v>
      </c>
      <c r="L85" s="60">
        <v>0</v>
      </c>
      <c r="M85" s="57"/>
      <c r="N85" s="61">
        <f>Table576[[#This Row],[FINĀLS  ]]+Table576[[#This Row],[KVALIFIKĀCIJA  ]]</f>
        <v>0</v>
      </c>
      <c r="O85" s="60"/>
      <c r="P85" s="57"/>
      <c r="Q85" s="61">
        <f>Table576[[#This Row],[KVALIFIKĀCIJA   ]]+Table576[[#This Row],[FINĀLS   ]]</f>
        <v>0</v>
      </c>
      <c r="R85" s="60"/>
      <c r="S85" s="57"/>
      <c r="T85" s="61">
        <f>Table576[[#This Row],[KVALIFIKĀCIJA    ]]+Table576[[#This Row],[FINĀLS    ]]</f>
        <v>0</v>
      </c>
      <c r="U85" s="199"/>
      <c r="V85" s="194"/>
      <c r="W85" s="61">
        <f>Table576[[#This Row],[FINĀLS     ]]+Table576[[#This Row],[KVALIFIKĀCIJA     ]]</f>
        <v>0</v>
      </c>
    </row>
    <row r="86" spans="2:23" x14ac:dyDescent="0.2">
      <c r="B86" s="56">
        <v>80</v>
      </c>
      <c r="C86" s="195" t="s">
        <v>327</v>
      </c>
      <c r="D86" s="196" t="s">
        <v>320</v>
      </c>
      <c r="E86" s="139">
        <f>Table576[[#This Row],[KOPVĒRTĒJUMS]]+Table576[[#This Row],[KOPVĒRTĒJUMS ]]+Table576[[#This Row],[KOPVĒRTĒJUMS     ]]+Table576[[#This Row],[KOPVĒRTĒJUMS  ]]+Table576[[#This Row],[KOPVĒRTĒJUMS   ]]+Table576[[#This Row],[KOPVĒRTĒJUMS    ]]</f>
        <v>0</v>
      </c>
      <c r="F86" s="140"/>
      <c r="G86" s="59"/>
      <c r="H86" s="141">
        <f>Table576[[#This Row],[KVALIFIKĀCIJA]]+Table576[[#This Row],[FINĀLS]]</f>
        <v>0</v>
      </c>
      <c r="I86" s="140"/>
      <c r="J86" s="59"/>
      <c r="K86" s="141">
        <f>Table576[[#This Row],[KVALIFIKĀCIJA ]]+Table576[[#This Row],[FINĀLS ]]</f>
        <v>0</v>
      </c>
      <c r="L86" s="190"/>
      <c r="M86" s="191"/>
      <c r="N86" s="192">
        <f>Table576[[#This Row],[FINĀLS  ]]+Table576[[#This Row],[KVALIFIKĀCIJA  ]]</f>
        <v>0</v>
      </c>
      <c r="O86" s="190"/>
      <c r="P86" s="191"/>
      <c r="Q86" s="192">
        <f>Table576[[#This Row],[KVALIFIKĀCIJA   ]]+Table576[[#This Row],[FINĀLS   ]]</f>
        <v>0</v>
      </c>
      <c r="R86" s="140"/>
      <c r="S86" s="59"/>
      <c r="T86" s="141">
        <f>Table576[[#This Row],[KVALIFIKĀCIJA    ]]+Table576[[#This Row],[FINĀLS    ]]</f>
        <v>0</v>
      </c>
      <c r="U86" s="197">
        <v>0</v>
      </c>
      <c r="V86" s="194">
        <v>0</v>
      </c>
      <c r="W86" s="192">
        <f>Table576[[#This Row],[FINĀLS     ]]+Table576[[#This Row],[KVALIFIKĀCIJA     ]]</f>
        <v>0</v>
      </c>
    </row>
    <row r="87" spans="2:23" x14ac:dyDescent="0.2">
      <c r="B87" s="56">
        <v>81</v>
      </c>
      <c r="C87" s="195" t="s">
        <v>331</v>
      </c>
      <c r="D87" s="196" t="s">
        <v>317</v>
      </c>
      <c r="E87" s="139">
        <f>Table576[[#This Row],[KOPVĒRTĒJUMS]]+Table576[[#This Row],[KOPVĒRTĒJUMS ]]+Table576[[#This Row],[KOPVĒRTĒJUMS     ]]+Table576[[#This Row],[KOPVĒRTĒJUMS  ]]+Table576[[#This Row],[KOPVĒRTĒJUMS   ]]+Table576[[#This Row],[KOPVĒRTĒJUMS    ]]</f>
        <v>0</v>
      </c>
      <c r="F87" s="140"/>
      <c r="G87" s="59"/>
      <c r="H87" s="141">
        <f>Table576[[#This Row],[KVALIFIKĀCIJA]]+Table576[[#This Row],[FINĀLS]]</f>
        <v>0</v>
      </c>
      <c r="I87" s="140"/>
      <c r="J87" s="59"/>
      <c r="K87" s="141">
        <f>Table576[[#This Row],[KVALIFIKĀCIJA ]]+Table576[[#This Row],[FINĀLS ]]</f>
        <v>0</v>
      </c>
      <c r="L87" s="190"/>
      <c r="M87" s="191"/>
      <c r="N87" s="192">
        <f>Table576[[#This Row],[FINĀLS  ]]+Table576[[#This Row],[KVALIFIKĀCIJA  ]]</f>
        <v>0</v>
      </c>
      <c r="O87" s="190"/>
      <c r="P87" s="191"/>
      <c r="Q87" s="192">
        <f>Table576[[#This Row],[KVALIFIKĀCIJA   ]]+Table576[[#This Row],[FINĀLS   ]]</f>
        <v>0</v>
      </c>
      <c r="R87" s="140"/>
      <c r="S87" s="59"/>
      <c r="T87" s="141">
        <f>Table576[[#This Row],[KVALIFIKĀCIJA    ]]+Table576[[#This Row],[FINĀLS    ]]</f>
        <v>0</v>
      </c>
      <c r="U87" s="197">
        <v>0</v>
      </c>
      <c r="V87" s="194">
        <v>0</v>
      </c>
      <c r="W87" s="192">
        <f>Table576[[#This Row],[FINĀLS     ]]+Table576[[#This Row],[KVALIFIKĀCIJA     ]]</f>
        <v>0</v>
      </c>
    </row>
    <row r="88" spans="2:23" x14ac:dyDescent="0.2">
      <c r="B88" s="56">
        <v>82</v>
      </c>
      <c r="C88" s="162" t="s">
        <v>191</v>
      </c>
      <c r="D88" s="163" t="s">
        <v>93</v>
      </c>
      <c r="E88" s="59">
        <f>Table576[[#This Row],[KOPVĒRTĒJUMS]]+Table576[[#This Row],[KOPVĒRTĒJUMS ]]+Table576[[#This Row],[KOPVĒRTĒJUMS     ]]+Table576[[#This Row],[KOPVĒRTĒJUMS  ]]+Table576[[#This Row],[KOPVĒRTĒJUMS   ]]+Table576[[#This Row],[KOPVĒRTĒJUMS    ]]</f>
        <v>0</v>
      </c>
      <c r="F88" s="60">
        <v>0</v>
      </c>
      <c r="G88" s="57">
        <v>0</v>
      </c>
      <c r="H88" s="61">
        <f>Table576[[#This Row],[KVALIFIKĀCIJA]]+Table576[[#This Row],[FINĀLS]]</f>
        <v>0</v>
      </c>
      <c r="I88" s="60"/>
      <c r="J88" s="57"/>
      <c r="K88" s="61">
        <f>Table576[[#This Row],[KVALIFIKĀCIJA ]]+Table576[[#This Row],[FINĀLS ]]</f>
        <v>0</v>
      </c>
      <c r="L88" s="60"/>
      <c r="M88" s="57"/>
      <c r="N88" s="61">
        <f>Table576[[#This Row],[FINĀLS  ]]+Table576[[#This Row],[KVALIFIKĀCIJA  ]]</f>
        <v>0</v>
      </c>
      <c r="O88" s="60"/>
      <c r="P88" s="57"/>
      <c r="Q88" s="61">
        <f>Table576[[#This Row],[KVALIFIKĀCIJA   ]]+Table576[[#This Row],[FINĀLS   ]]</f>
        <v>0</v>
      </c>
      <c r="R88" s="60"/>
      <c r="S88" s="57"/>
      <c r="T88" s="61">
        <f>Table576[[#This Row],[KVALIFIKĀCIJA    ]]+Table576[[#This Row],[FINĀLS    ]]</f>
        <v>0</v>
      </c>
      <c r="U88" s="197"/>
      <c r="V88" s="194"/>
      <c r="W88" s="61">
        <f>Table576[[#This Row],[FINĀLS     ]]+Table576[[#This Row],[KVALIFIKĀCIJA     ]]</f>
        <v>0</v>
      </c>
    </row>
    <row r="89" spans="2:23" x14ac:dyDescent="0.2">
      <c r="U89" s="24"/>
      <c r="V89" s="23"/>
    </row>
    <row r="90" spans="2:23" x14ac:dyDescent="0.2">
      <c r="U90" s="24"/>
      <c r="V90" s="23"/>
    </row>
  </sheetData>
  <mergeCells count="12">
    <mergeCell ref="U4:W4"/>
    <mergeCell ref="U5:W5"/>
    <mergeCell ref="R4:T4"/>
    <mergeCell ref="R5:T5"/>
    <mergeCell ref="F4:H4"/>
    <mergeCell ref="F5:H5"/>
    <mergeCell ref="I4:K4"/>
    <mergeCell ref="I5:K5"/>
    <mergeCell ref="O4:Q4"/>
    <mergeCell ref="O5:Q5"/>
    <mergeCell ref="L4:N4"/>
    <mergeCell ref="L5:N5"/>
  </mergeCells>
  <conditionalFormatting sqref="C7:C78 C88">
    <cfRule type="duplicateValues" dxfId="15" priority="19"/>
    <cfRule type="duplicateValues" dxfId="14" priority="20"/>
  </conditionalFormatting>
  <conditionalFormatting sqref="C83">
    <cfRule type="duplicateValues" dxfId="13" priority="17"/>
    <cfRule type="duplicateValues" dxfId="12" priority="18"/>
  </conditionalFormatting>
  <conditionalFormatting sqref="C80">
    <cfRule type="duplicateValues" dxfId="11" priority="15"/>
    <cfRule type="duplicateValues" dxfId="10" priority="16"/>
  </conditionalFormatting>
  <conditionalFormatting sqref="C81">
    <cfRule type="duplicateValues" dxfId="9" priority="13"/>
    <cfRule type="duplicateValues" dxfId="8" priority="14"/>
  </conditionalFormatting>
  <conditionalFormatting sqref="C82">
    <cfRule type="duplicateValues" dxfId="7" priority="11"/>
    <cfRule type="duplicateValues" dxfId="6" priority="12"/>
  </conditionalFormatting>
  <conditionalFormatting sqref="C79">
    <cfRule type="duplicateValues" dxfId="5" priority="9"/>
    <cfRule type="duplicateValues" dxfId="4" priority="10"/>
  </conditionalFormatting>
  <conditionalFormatting sqref="C84:C87">
    <cfRule type="duplicateValues" dxfId="3" priority="5"/>
    <cfRule type="duplicateValues" dxfId="2" priority="6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4486-D1A6-064A-AB52-7DD278071905}">
  <sheetPr>
    <pageSetUpPr fitToPage="1"/>
  </sheetPr>
  <dimension ref="A1:K49"/>
  <sheetViews>
    <sheetView workbookViewId="0">
      <selection activeCell="G54" sqref="G54"/>
    </sheetView>
  </sheetViews>
  <sheetFormatPr baseColWidth="10" defaultColWidth="8.83203125" defaultRowHeight="15" x14ac:dyDescent="0.2"/>
  <cols>
    <col min="2" max="2" width="37.1640625" customWidth="1"/>
    <col min="3" max="3" width="9.83203125" style="155" customWidth="1"/>
    <col min="4" max="4" width="22.83203125" customWidth="1"/>
    <col min="5" max="10" width="8.83203125" customWidth="1"/>
    <col min="11" max="11" width="16.1640625" bestFit="1" customWidth="1"/>
  </cols>
  <sheetData>
    <row r="1" spans="1:11" x14ac:dyDescent="0.2">
      <c r="A1" s="124"/>
      <c r="B1" s="124"/>
      <c r="C1" s="125"/>
      <c r="D1" s="124"/>
      <c r="E1" s="124"/>
      <c r="F1" s="124"/>
      <c r="G1" s="124"/>
      <c r="H1" s="124"/>
      <c r="I1" s="124"/>
      <c r="J1" s="124"/>
      <c r="K1" s="124"/>
    </row>
    <row r="2" spans="1:11" ht="34" x14ac:dyDescent="0.4">
      <c r="A2" s="126"/>
      <c r="B2" s="127" t="s">
        <v>52</v>
      </c>
      <c r="C2" s="128"/>
      <c r="D2" s="126"/>
      <c r="E2" s="126"/>
      <c r="F2" s="126"/>
      <c r="G2" s="126"/>
      <c r="H2" s="126"/>
      <c r="I2" s="126"/>
      <c r="J2" s="126"/>
      <c r="K2" s="124"/>
    </row>
    <row r="3" spans="1:11" ht="16" thickBot="1" x14ac:dyDescent="0.25">
      <c r="A3" s="124"/>
      <c r="B3" s="124"/>
      <c r="C3" s="125"/>
      <c r="D3" s="124"/>
      <c r="E3" s="124"/>
      <c r="F3" s="124"/>
      <c r="G3" s="124"/>
      <c r="H3" s="124"/>
      <c r="I3" s="124"/>
      <c r="J3" s="124"/>
      <c r="K3" s="124"/>
    </row>
    <row r="4" spans="1:11" ht="16" thickBot="1" x14ac:dyDescent="0.25">
      <c r="A4" s="63" t="s">
        <v>53</v>
      </c>
      <c r="B4" s="64" t="s">
        <v>23</v>
      </c>
      <c r="C4" s="65" t="s">
        <v>48</v>
      </c>
      <c r="D4" s="66" t="s">
        <v>5</v>
      </c>
      <c r="E4" s="67" t="s">
        <v>54</v>
      </c>
      <c r="F4" s="67" t="s">
        <v>55</v>
      </c>
      <c r="G4" s="67" t="s">
        <v>56</v>
      </c>
      <c r="H4" s="67" t="s">
        <v>57</v>
      </c>
      <c r="I4" s="67" t="s">
        <v>58</v>
      </c>
      <c r="J4" s="67" t="s">
        <v>301</v>
      </c>
      <c r="K4" s="68" t="s">
        <v>4</v>
      </c>
    </row>
    <row r="5" spans="1:11" ht="15" customHeight="1" x14ac:dyDescent="0.2">
      <c r="A5" s="229">
        <v>1</v>
      </c>
      <c r="B5" s="234" t="s">
        <v>224</v>
      </c>
      <c r="C5" s="69" t="s">
        <v>172</v>
      </c>
      <c r="D5" s="70" t="s">
        <v>225</v>
      </c>
      <c r="E5" s="166" t="s">
        <v>196</v>
      </c>
      <c r="F5" s="166" t="s">
        <v>196</v>
      </c>
      <c r="G5" s="166" t="s">
        <v>196</v>
      </c>
      <c r="H5" s="166">
        <v>23.1</v>
      </c>
      <c r="I5" s="166" t="s">
        <v>196</v>
      </c>
      <c r="J5" s="166">
        <v>0</v>
      </c>
      <c r="K5" s="239">
        <f>SUM(E9:J9)</f>
        <v>896</v>
      </c>
    </row>
    <row r="6" spans="1:11" ht="15" customHeight="1" x14ac:dyDescent="0.2">
      <c r="A6" s="230"/>
      <c r="B6" s="235"/>
      <c r="C6" s="79" t="s">
        <v>156</v>
      </c>
      <c r="D6" s="71" t="s">
        <v>226</v>
      </c>
      <c r="E6" s="120">
        <v>63</v>
      </c>
      <c r="F6" s="120">
        <v>112</v>
      </c>
      <c r="G6" s="120">
        <v>94</v>
      </c>
      <c r="H6" s="120">
        <v>64</v>
      </c>
      <c r="I6" s="120">
        <v>64</v>
      </c>
      <c r="J6" s="120">
        <v>58</v>
      </c>
      <c r="K6" s="239"/>
    </row>
    <row r="7" spans="1:11" ht="15" customHeight="1" x14ac:dyDescent="0.2">
      <c r="A7" s="231"/>
      <c r="B7" s="236"/>
      <c r="C7" s="79" t="s">
        <v>148</v>
      </c>
      <c r="D7" s="74" t="s">
        <v>227</v>
      </c>
      <c r="E7" s="72">
        <v>54.5</v>
      </c>
      <c r="F7" s="120">
        <v>63</v>
      </c>
      <c r="G7" s="120">
        <v>88</v>
      </c>
      <c r="H7" s="120">
        <v>25</v>
      </c>
      <c r="I7" s="120">
        <v>89</v>
      </c>
      <c r="J7" s="120">
        <v>112</v>
      </c>
      <c r="K7" s="240"/>
    </row>
    <row r="8" spans="1:11" ht="15" customHeight="1" x14ac:dyDescent="0.2">
      <c r="A8" s="232"/>
      <c r="B8" s="237"/>
      <c r="C8" s="69" t="s">
        <v>150</v>
      </c>
      <c r="D8" s="74" t="s">
        <v>228</v>
      </c>
      <c r="E8" s="120">
        <v>64</v>
      </c>
      <c r="F8" s="72">
        <v>54.5</v>
      </c>
      <c r="G8" s="72">
        <v>54.5</v>
      </c>
      <c r="H8" s="72">
        <v>24.5</v>
      </c>
      <c r="I8" s="72">
        <v>54.5</v>
      </c>
      <c r="J8" s="72">
        <v>55</v>
      </c>
      <c r="K8" s="241"/>
    </row>
    <row r="9" spans="1:11" ht="16" customHeight="1" thickBot="1" x14ac:dyDescent="0.25">
      <c r="A9" s="233"/>
      <c r="B9" s="238"/>
      <c r="C9" s="75"/>
      <c r="D9" s="76"/>
      <c r="E9" s="77">
        <f>E8+E6</f>
        <v>127</v>
      </c>
      <c r="F9" s="77">
        <f>F7+F6</f>
        <v>175</v>
      </c>
      <c r="G9" s="77">
        <f>G7+G6</f>
        <v>182</v>
      </c>
      <c r="H9" s="77">
        <f>H7+H6</f>
        <v>89</v>
      </c>
      <c r="I9" s="77">
        <f>I7+I6</f>
        <v>153</v>
      </c>
      <c r="J9" s="77">
        <f>J6+J7</f>
        <v>170</v>
      </c>
      <c r="K9" s="242"/>
    </row>
    <row r="10" spans="1:11" ht="15" customHeight="1" x14ac:dyDescent="0.2">
      <c r="A10" s="229">
        <v>2</v>
      </c>
      <c r="B10" s="234" t="s">
        <v>229</v>
      </c>
      <c r="C10" s="69" t="s">
        <v>123</v>
      </c>
      <c r="D10" s="70" t="s">
        <v>230</v>
      </c>
      <c r="E10" s="166">
        <v>5.0999999999999996</v>
      </c>
      <c r="F10" s="166">
        <v>25</v>
      </c>
      <c r="G10" s="166">
        <v>24.25</v>
      </c>
      <c r="H10" s="166">
        <v>15.1</v>
      </c>
      <c r="I10" s="166">
        <v>54.25</v>
      </c>
      <c r="J10" s="166">
        <v>21.1</v>
      </c>
      <c r="K10" s="239">
        <f>SUM(E14:J14)</f>
        <v>830.75</v>
      </c>
    </row>
    <row r="11" spans="1:11" ht="15" customHeight="1" x14ac:dyDescent="0.2">
      <c r="A11" s="230"/>
      <c r="B11" s="235"/>
      <c r="C11" s="69" t="s">
        <v>133</v>
      </c>
      <c r="D11" s="74" t="s">
        <v>238</v>
      </c>
      <c r="E11" s="120">
        <v>24.5</v>
      </c>
      <c r="F11" s="72">
        <v>24.25</v>
      </c>
      <c r="G11" s="72">
        <v>15.1</v>
      </c>
      <c r="H11" s="72">
        <v>21.1</v>
      </c>
      <c r="I11" s="72">
        <v>24.25</v>
      </c>
      <c r="J11" s="72">
        <v>54.25</v>
      </c>
      <c r="K11" s="239"/>
    </row>
    <row r="12" spans="1:11" ht="15" customHeight="1" x14ac:dyDescent="0.2">
      <c r="A12" s="231"/>
      <c r="B12" s="236"/>
      <c r="C12" s="79" t="s">
        <v>185</v>
      </c>
      <c r="D12" s="74" t="s">
        <v>237</v>
      </c>
      <c r="E12" s="120">
        <v>56</v>
      </c>
      <c r="F12" s="120">
        <v>88.5</v>
      </c>
      <c r="G12" s="120">
        <v>54.25</v>
      </c>
      <c r="H12" s="120">
        <v>82</v>
      </c>
      <c r="I12" s="120">
        <v>112</v>
      </c>
      <c r="J12" s="120">
        <v>78.5</v>
      </c>
      <c r="K12" s="240"/>
    </row>
    <row r="13" spans="1:11" ht="15" customHeight="1" x14ac:dyDescent="0.2">
      <c r="A13" s="232"/>
      <c r="B13" s="237"/>
      <c r="C13" s="79" t="s">
        <v>153</v>
      </c>
      <c r="D13" s="71" t="s">
        <v>231</v>
      </c>
      <c r="E13" s="72">
        <v>24.5</v>
      </c>
      <c r="F13" s="120">
        <v>69</v>
      </c>
      <c r="G13" s="120">
        <v>57</v>
      </c>
      <c r="H13" s="120">
        <v>63</v>
      </c>
      <c r="I13" s="120">
        <v>84</v>
      </c>
      <c r="J13" s="120">
        <v>62</v>
      </c>
      <c r="K13" s="241"/>
    </row>
    <row r="14" spans="1:11" ht="16" customHeight="1" thickBot="1" x14ac:dyDescent="0.25">
      <c r="A14" s="233"/>
      <c r="B14" s="238"/>
      <c r="C14" s="75"/>
      <c r="D14" s="76"/>
      <c r="E14" s="77">
        <f>E11+E12</f>
        <v>80.5</v>
      </c>
      <c r="F14" s="77">
        <f>F12+F13</f>
        <v>157.5</v>
      </c>
      <c r="G14" s="77">
        <f>G13+G12</f>
        <v>111.25</v>
      </c>
      <c r="H14" s="77">
        <f>H13+H12</f>
        <v>145</v>
      </c>
      <c r="I14" s="77">
        <f>I13+I12</f>
        <v>196</v>
      </c>
      <c r="J14" s="77">
        <f>J13+J12</f>
        <v>140.5</v>
      </c>
      <c r="K14" s="242"/>
    </row>
    <row r="15" spans="1:11" ht="15" customHeight="1" x14ac:dyDescent="0.2">
      <c r="A15" s="229">
        <v>3</v>
      </c>
      <c r="B15" s="234" t="s">
        <v>239</v>
      </c>
      <c r="C15" s="69" t="s">
        <v>180</v>
      </c>
      <c r="D15" s="78" t="s">
        <v>240</v>
      </c>
      <c r="E15" s="166">
        <v>10.1</v>
      </c>
      <c r="F15" s="166">
        <v>10.1</v>
      </c>
      <c r="G15" s="166">
        <v>15.1</v>
      </c>
      <c r="H15" s="166">
        <v>15.1</v>
      </c>
      <c r="I15" s="166">
        <v>0.1</v>
      </c>
      <c r="J15" s="166">
        <v>24.5</v>
      </c>
      <c r="K15" s="239">
        <f>SUM(E19:J19)</f>
        <v>745.75</v>
      </c>
    </row>
    <row r="16" spans="1:11" ht="15" customHeight="1" x14ac:dyDescent="0.2">
      <c r="A16" s="230"/>
      <c r="B16" s="235"/>
      <c r="C16" s="69" t="s">
        <v>161</v>
      </c>
      <c r="D16" s="74" t="s">
        <v>241</v>
      </c>
      <c r="E16" s="120">
        <v>82</v>
      </c>
      <c r="F16" s="120">
        <v>71</v>
      </c>
      <c r="G16" s="72">
        <v>57</v>
      </c>
      <c r="H16" s="120">
        <v>101</v>
      </c>
      <c r="I16" s="120">
        <v>56</v>
      </c>
      <c r="J16" s="120">
        <v>62</v>
      </c>
      <c r="K16" s="239"/>
    </row>
    <row r="17" spans="1:11" ht="15" customHeight="1" x14ac:dyDescent="0.2">
      <c r="A17" s="231"/>
      <c r="B17" s="236"/>
      <c r="C17" s="69" t="s">
        <v>193</v>
      </c>
      <c r="D17" s="74" t="s">
        <v>242</v>
      </c>
      <c r="E17" s="120">
        <v>67</v>
      </c>
      <c r="F17" s="120">
        <v>70</v>
      </c>
      <c r="G17" s="120">
        <v>63</v>
      </c>
      <c r="H17" s="120">
        <v>26</v>
      </c>
      <c r="I17" s="72" t="s">
        <v>196</v>
      </c>
      <c r="J17" s="72">
        <v>19.100000000000001</v>
      </c>
      <c r="K17" s="240"/>
    </row>
    <row r="18" spans="1:11" ht="15" customHeight="1" x14ac:dyDescent="0.2">
      <c r="A18" s="232"/>
      <c r="B18" s="237"/>
      <c r="C18" s="69" t="s">
        <v>158</v>
      </c>
      <c r="D18" s="74" t="s">
        <v>243</v>
      </c>
      <c r="E18" s="72">
        <v>61.25</v>
      </c>
      <c r="F18" s="72">
        <v>54.25</v>
      </c>
      <c r="G18" s="120">
        <v>61.5</v>
      </c>
      <c r="H18" s="72">
        <v>26</v>
      </c>
      <c r="I18" s="120">
        <v>61.25</v>
      </c>
      <c r="J18" s="120">
        <v>25</v>
      </c>
      <c r="K18" s="241"/>
    </row>
    <row r="19" spans="1:11" ht="16" customHeight="1" thickBot="1" x14ac:dyDescent="0.25">
      <c r="A19" s="233"/>
      <c r="B19" s="238"/>
      <c r="C19" s="75"/>
      <c r="D19" s="76"/>
      <c r="E19" s="77">
        <f>E17+E16</f>
        <v>149</v>
      </c>
      <c r="F19" s="77">
        <f>F17+F16</f>
        <v>141</v>
      </c>
      <c r="G19" s="77">
        <f>G17+G18</f>
        <v>124.5</v>
      </c>
      <c r="H19" s="77">
        <f>H17+H16</f>
        <v>127</v>
      </c>
      <c r="I19" s="77">
        <f>I18+I16</f>
        <v>117.25</v>
      </c>
      <c r="J19" s="77">
        <f>J18+J16</f>
        <v>87</v>
      </c>
      <c r="K19" s="242"/>
    </row>
    <row r="20" spans="1:11" x14ac:dyDescent="0.2">
      <c r="A20" s="229">
        <v>4</v>
      </c>
      <c r="B20" s="234" t="s">
        <v>210</v>
      </c>
      <c r="C20" s="69" t="s">
        <v>167</v>
      </c>
      <c r="D20" s="70" t="s">
        <v>212</v>
      </c>
      <c r="E20" s="119">
        <v>55</v>
      </c>
      <c r="F20" s="166">
        <v>17.100000000000001</v>
      </c>
      <c r="G20" s="166">
        <v>5.0999999999999996</v>
      </c>
      <c r="H20" s="166">
        <v>10.1</v>
      </c>
      <c r="I20" s="166" t="s">
        <v>196</v>
      </c>
      <c r="J20" s="166">
        <v>24.5</v>
      </c>
      <c r="K20" s="239">
        <f>SUM(E24:J24)</f>
        <v>694.5</v>
      </c>
    </row>
    <row r="21" spans="1:11" x14ac:dyDescent="0.2">
      <c r="A21" s="230"/>
      <c r="B21" s="235"/>
      <c r="C21" s="69" t="s">
        <v>170</v>
      </c>
      <c r="D21" s="71" t="s">
        <v>213</v>
      </c>
      <c r="E21" s="72">
        <v>24.5</v>
      </c>
      <c r="F21" s="120">
        <v>63</v>
      </c>
      <c r="G21" s="120">
        <v>55</v>
      </c>
      <c r="H21" s="120">
        <v>62</v>
      </c>
      <c r="I21" s="120">
        <v>62</v>
      </c>
      <c r="J21" s="120">
        <v>64</v>
      </c>
      <c r="K21" s="239"/>
    </row>
    <row r="22" spans="1:11" x14ac:dyDescent="0.2">
      <c r="A22" s="231"/>
      <c r="B22" s="236"/>
      <c r="C22" s="69" t="s">
        <v>187</v>
      </c>
      <c r="D22" s="73" t="s">
        <v>214</v>
      </c>
      <c r="E22" s="120">
        <v>88.5</v>
      </c>
      <c r="F22" s="72">
        <v>24.25</v>
      </c>
      <c r="G22" s="72" t="s">
        <v>196</v>
      </c>
      <c r="H22" s="120">
        <v>24.5</v>
      </c>
      <c r="I22" s="72" t="s">
        <v>196</v>
      </c>
      <c r="J22" s="72" t="s">
        <v>196</v>
      </c>
      <c r="K22" s="240"/>
    </row>
    <row r="23" spans="1:11" x14ac:dyDescent="0.2">
      <c r="A23" s="232"/>
      <c r="B23" s="237"/>
      <c r="C23" s="69" t="s">
        <v>211</v>
      </c>
      <c r="D23" s="74" t="s">
        <v>215</v>
      </c>
      <c r="E23" s="72">
        <v>25</v>
      </c>
      <c r="F23" s="120">
        <v>25</v>
      </c>
      <c r="G23" s="120">
        <v>61.5</v>
      </c>
      <c r="H23" s="72">
        <v>24.25</v>
      </c>
      <c r="I23" s="120">
        <v>63</v>
      </c>
      <c r="J23" s="120">
        <v>71</v>
      </c>
      <c r="K23" s="241"/>
    </row>
    <row r="24" spans="1:11" ht="16" thickBot="1" x14ac:dyDescent="0.25">
      <c r="A24" s="233"/>
      <c r="B24" s="238"/>
      <c r="C24" s="75"/>
      <c r="D24" s="76"/>
      <c r="E24" s="77">
        <f>E22+E20</f>
        <v>143.5</v>
      </c>
      <c r="F24" s="77">
        <f>F21+F23</f>
        <v>88</v>
      </c>
      <c r="G24" s="77">
        <f>G21+G23</f>
        <v>116.5</v>
      </c>
      <c r="H24" s="77">
        <f>H22+H21</f>
        <v>86.5</v>
      </c>
      <c r="I24" s="77">
        <f>I23+I21</f>
        <v>125</v>
      </c>
      <c r="J24" s="77">
        <f>J23+J21</f>
        <v>135</v>
      </c>
      <c r="K24" s="242"/>
    </row>
    <row r="25" spans="1:11" ht="15" customHeight="1" x14ac:dyDescent="0.2">
      <c r="A25" s="229">
        <v>5</v>
      </c>
      <c r="B25" s="243" t="s">
        <v>220</v>
      </c>
      <c r="C25" s="69" t="s">
        <v>116</v>
      </c>
      <c r="D25" s="78" t="s">
        <v>221</v>
      </c>
      <c r="E25" s="166">
        <v>23.1</v>
      </c>
      <c r="F25" s="166">
        <v>21.1</v>
      </c>
      <c r="G25" s="119">
        <v>62</v>
      </c>
      <c r="H25" s="166">
        <v>5.0999999999999996</v>
      </c>
      <c r="I25" s="166" t="s">
        <v>196</v>
      </c>
      <c r="J25" s="166">
        <v>0</v>
      </c>
      <c r="K25" s="239">
        <f>SUM(E29:J29)</f>
        <v>530.5</v>
      </c>
    </row>
    <row r="26" spans="1:11" ht="15" customHeight="1" x14ac:dyDescent="0.2">
      <c r="A26" s="230"/>
      <c r="B26" s="244"/>
      <c r="C26" s="69" t="s">
        <v>178</v>
      </c>
      <c r="D26" s="74" t="s">
        <v>222</v>
      </c>
      <c r="E26" s="120">
        <v>70</v>
      </c>
      <c r="F26" s="120">
        <v>28</v>
      </c>
      <c r="G26" s="72">
        <v>0</v>
      </c>
      <c r="H26" s="120">
        <v>24.5</v>
      </c>
      <c r="I26" s="72" t="s">
        <v>196</v>
      </c>
      <c r="J26" s="72" t="s">
        <v>196</v>
      </c>
      <c r="K26" s="239"/>
    </row>
    <row r="27" spans="1:11" ht="15" customHeight="1" x14ac:dyDescent="0.2">
      <c r="A27" s="231"/>
      <c r="B27" s="245"/>
      <c r="C27" s="69" t="s">
        <v>152</v>
      </c>
      <c r="D27" s="74" t="s">
        <v>223</v>
      </c>
      <c r="E27" s="120">
        <v>56</v>
      </c>
      <c r="F27" s="120">
        <v>80</v>
      </c>
      <c r="G27" s="120">
        <v>26</v>
      </c>
      <c r="H27" s="72">
        <v>10.1</v>
      </c>
      <c r="I27" s="72" t="s">
        <v>196</v>
      </c>
      <c r="J27" s="72" t="s">
        <v>196</v>
      </c>
      <c r="K27" s="240"/>
    </row>
    <row r="28" spans="1:11" ht="15" customHeight="1" x14ac:dyDescent="0.2">
      <c r="A28" s="232"/>
      <c r="B28" s="246"/>
      <c r="C28" s="69" t="s">
        <v>176</v>
      </c>
      <c r="D28" s="74" t="s">
        <v>276</v>
      </c>
      <c r="E28" s="72" t="s">
        <v>196</v>
      </c>
      <c r="F28" s="72" t="s">
        <v>196</v>
      </c>
      <c r="G28" s="72">
        <v>21.1</v>
      </c>
      <c r="H28" s="120">
        <v>94</v>
      </c>
      <c r="I28" s="72" t="s">
        <v>196</v>
      </c>
      <c r="J28" s="120">
        <v>90</v>
      </c>
      <c r="K28" s="241"/>
    </row>
    <row r="29" spans="1:11" ht="16" customHeight="1" thickBot="1" x14ac:dyDescent="0.25">
      <c r="A29" s="233"/>
      <c r="B29" s="247"/>
      <c r="C29" s="75"/>
      <c r="D29" s="76"/>
      <c r="E29" s="77">
        <f>E27+E26</f>
        <v>126</v>
      </c>
      <c r="F29" s="77">
        <f>F27+F26</f>
        <v>108</v>
      </c>
      <c r="G29" s="77">
        <f>G27+G25</f>
        <v>88</v>
      </c>
      <c r="H29" s="77">
        <f>H28+H26</f>
        <v>118.5</v>
      </c>
      <c r="I29" s="77">
        <v>0</v>
      </c>
      <c r="J29" s="77">
        <f>J28</f>
        <v>90</v>
      </c>
      <c r="K29" s="242"/>
    </row>
    <row r="30" spans="1:11" ht="15" customHeight="1" x14ac:dyDescent="0.2">
      <c r="A30" s="229">
        <v>6</v>
      </c>
      <c r="B30" s="234" t="s">
        <v>293</v>
      </c>
      <c r="C30" s="69" t="s">
        <v>125</v>
      </c>
      <c r="D30" s="78" t="s">
        <v>294</v>
      </c>
      <c r="E30" s="119">
        <v>24.25</v>
      </c>
      <c r="F30" s="166">
        <v>24.25</v>
      </c>
      <c r="G30" s="119">
        <v>5.0999999999999996</v>
      </c>
      <c r="H30" s="166">
        <v>10.1</v>
      </c>
      <c r="I30" s="166">
        <v>0.1</v>
      </c>
      <c r="J30" s="166" t="s">
        <v>196</v>
      </c>
      <c r="K30" s="239">
        <f>SUM(E34:J34)</f>
        <v>418.85</v>
      </c>
    </row>
    <row r="31" spans="1:11" ht="15" customHeight="1" x14ac:dyDescent="0.2">
      <c r="A31" s="230"/>
      <c r="B31" s="235"/>
      <c r="C31" s="69" t="s">
        <v>177</v>
      </c>
      <c r="D31" s="74" t="s">
        <v>295</v>
      </c>
      <c r="E31" s="72">
        <v>17.100000000000001</v>
      </c>
      <c r="F31" s="120">
        <v>60</v>
      </c>
      <c r="G31" s="120">
        <v>54.5</v>
      </c>
      <c r="H31" s="120">
        <v>24.25</v>
      </c>
      <c r="I31" s="120">
        <v>55</v>
      </c>
      <c r="J31" s="120">
        <v>24.5</v>
      </c>
      <c r="K31" s="239"/>
    </row>
    <row r="32" spans="1:11" ht="15" customHeight="1" x14ac:dyDescent="0.2">
      <c r="A32" s="231"/>
      <c r="B32" s="236"/>
      <c r="C32" s="69" t="s">
        <v>140</v>
      </c>
      <c r="D32" s="74" t="s">
        <v>296</v>
      </c>
      <c r="E32" s="120">
        <v>25</v>
      </c>
      <c r="F32" s="120">
        <v>24.5</v>
      </c>
      <c r="G32" s="72">
        <v>0</v>
      </c>
      <c r="H32" s="120">
        <v>24.25</v>
      </c>
      <c r="I32" s="120">
        <v>73</v>
      </c>
      <c r="J32" s="120">
        <v>24.5</v>
      </c>
      <c r="K32" s="240"/>
    </row>
    <row r="33" spans="1:11" ht="15" customHeight="1" x14ac:dyDescent="0.2">
      <c r="A33" s="232"/>
      <c r="B33" s="237"/>
      <c r="C33" s="69"/>
      <c r="D33" s="74"/>
      <c r="E33" s="72"/>
      <c r="F33" s="72"/>
      <c r="G33" s="72"/>
      <c r="H33" s="72"/>
      <c r="I33" s="72"/>
      <c r="J33" s="72"/>
      <c r="K33" s="241"/>
    </row>
    <row r="34" spans="1:11" ht="16" customHeight="1" thickBot="1" x14ac:dyDescent="0.25">
      <c r="A34" s="233"/>
      <c r="B34" s="238"/>
      <c r="C34" s="75"/>
      <c r="D34" s="76"/>
      <c r="E34" s="77">
        <f>E32+E30</f>
        <v>49.25</v>
      </c>
      <c r="F34" s="77">
        <f>F31+F32</f>
        <v>84.5</v>
      </c>
      <c r="G34" s="77">
        <f>G31+G30</f>
        <v>59.6</v>
      </c>
      <c r="H34" s="77">
        <f>H32+H31</f>
        <v>48.5</v>
      </c>
      <c r="I34" s="77">
        <f>I31+I32</f>
        <v>128</v>
      </c>
      <c r="J34" s="77">
        <f>J32+J31</f>
        <v>49</v>
      </c>
      <c r="K34" s="242"/>
    </row>
    <row r="35" spans="1:11" ht="15" customHeight="1" x14ac:dyDescent="0.2">
      <c r="A35" s="229">
        <v>7</v>
      </c>
      <c r="B35" s="234" t="s">
        <v>205</v>
      </c>
      <c r="C35" s="69" t="s">
        <v>147</v>
      </c>
      <c r="D35" s="73" t="s">
        <v>206</v>
      </c>
      <c r="E35" s="119">
        <v>24.5</v>
      </c>
      <c r="F35" s="119">
        <v>24.25</v>
      </c>
      <c r="G35" s="166">
        <v>5.0999999999999996</v>
      </c>
      <c r="H35" s="119">
        <v>5.0999999999999996</v>
      </c>
      <c r="I35" s="166" t="s">
        <v>196</v>
      </c>
      <c r="J35" s="166">
        <v>24.25</v>
      </c>
      <c r="K35" s="239">
        <f>SUM(E39:J39)</f>
        <v>378.85</v>
      </c>
    </row>
    <row r="36" spans="1:11" ht="15" customHeight="1" x14ac:dyDescent="0.2">
      <c r="A36" s="230"/>
      <c r="B36" s="235"/>
      <c r="C36" s="69" t="s">
        <v>154</v>
      </c>
      <c r="D36" s="71" t="s">
        <v>207</v>
      </c>
      <c r="E36" s="72">
        <v>24.5</v>
      </c>
      <c r="F36" s="72">
        <v>15.1</v>
      </c>
      <c r="G36" s="120">
        <v>25</v>
      </c>
      <c r="H36" s="72" t="s">
        <v>196</v>
      </c>
      <c r="I36" s="72" t="s">
        <v>196</v>
      </c>
      <c r="J36" s="120">
        <v>67</v>
      </c>
      <c r="K36" s="239"/>
    </row>
    <row r="37" spans="1:11" ht="15" customHeight="1" x14ac:dyDescent="0.2">
      <c r="A37" s="231"/>
      <c r="B37" s="236"/>
      <c r="C37" s="69" t="s">
        <v>169</v>
      </c>
      <c r="D37" s="71" t="s">
        <v>209</v>
      </c>
      <c r="E37" s="120">
        <v>57</v>
      </c>
      <c r="F37" s="120">
        <v>28</v>
      </c>
      <c r="G37" s="120">
        <v>25</v>
      </c>
      <c r="H37" s="120">
        <v>62</v>
      </c>
      <c r="I37" s="72" t="s">
        <v>196</v>
      </c>
      <c r="J37" s="120">
        <v>61</v>
      </c>
      <c r="K37" s="240"/>
    </row>
    <row r="38" spans="1:11" ht="15" customHeight="1" x14ac:dyDescent="0.2">
      <c r="A38" s="232"/>
      <c r="B38" s="237"/>
      <c r="C38" s="69" t="s">
        <v>151</v>
      </c>
      <c r="D38" s="71" t="s">
        <v>208</v>
      </c>
      <c r="E38" s="72">
        <v>5.0999999999999996</v>
      </c>
      <c r="F38" s="72" t="s">
        <v>196</v>
      </c>
      <c r="G38" s="72">
        <v>5.0999999999999996</v>
      </c>
      <c r="H38" s="72" t="s">
        <v>196</v>
      </c>
      <c r="I38" s="72" t="s">
        <v>196</v>
      </c>
      <c r="J38" s="72" t="s">
        <v>196</v>
      </c>
      <c r="K38" s="241"/>
    </row>
    <row r="39" spans="1:11" ht="16" customHeight="1" thickBot="1" x14ac:dyDescent="0.25">
      <c r="A39" s="233"/>
      <c r="B39" s="238"/>
      <c r="C39" s="75"/>
      <c r="D39" s="76"/>
      <c r="E39" s="77">
        <f>E37+E36</f>
        <v>81.5</v>
      </c>
      <c r="F39" s="77">
        <f>F35+F37</f>
        <v>52.25</v>
      </c>
      <c r="G39" s="77">
        <f>G37+G36</f>
        <v>50</v>
      </c>
      <c r="H39" s="77">
        <f>H37+H35</f>
        <v>67.099999999999994</v>
      </c>
      <c r="I39" s="77">
        <v>0</v>
      </c>
      <c r="J39" s="77">
        <f>J37+J36</f>
        <v>128</v>
      </c>
      <c r="K39" s="242"/>
    </row>
    <row r="40" spans="1:11" ht="15" customHeight="1" x14ac:dyDescent="0.2">
      <c r="A40" s="229">
        <v>8</v>
      </c>
      <c r="B40" s="234" t="s">
        <v>216</v>
      </c>
      <c r="C40" s="69" t="s">
        <v>183</v>
      </c>
      <c r="D40" s="73" t="s">
        <v>217</v>
      </c>
      <c r="E40" s="119">
        <v>65</v>
      </c>
      <c r="F40" s="166" t="s">
        <v>196</v>
      </c>
      <c r="G40" s="166" t="s">
        <v>196</v>
      </c>
      <c r="H40" s="166" t="s">
        <v>196</v>
      </c>
      <c r="I40" s="166" t="s">
        <v>196</v>
      </c>
      <c r="J40" s="166" t="s">
        <v>196</v>
      </c>
      <c r="K40" s="239">
        <f>SUM(E44:J44)</f>
        <v>157.1</v>
      </c>
    </row>
    <row r="41" spans="1:11" ht="15" customHeight="1" x14ac:dyDescent="0.2">
      <c r="A41" s="230"/>
      <c r="B41" s="235"/>
      <c r="C41" s="69" t="s">
        <v>146</v>
      </c>
      <c r="D41" s="73" t="s">
        <v>218</v>
      </c>
      <c r="E41" s="72" t="s">
        <v>196</v>
      </c>
      <c r="F41" s="72" t="s">
        <v>196</v>
      </c>
      <c r="G41" s="72" t="s">
        <v>196</v>
      </c>
      <c r="H41" s="72" t="s">
        <v>196</v>
      </c>
      <c r="I41" s="72" t="s">
        <v>196</v>
      </c>
      <c r="J41" s="72" t="s">
        <v>196</v>
      </c>
      <c r="K41" s="239"/>
    </row>
    <row r="42" spans="1:11" ht="15" customHeight="1" x14ac:dyDescent="0.2">
      <c r="A42" s="231"/>
      <c r="B42" s="236"/>
      <c r="C42" s="69" t="s">
        <v>145</v>
      </c>
      <c r="D42" s="73" t="s">
        <v>219</v>
      </c>
      <c r="E42" s="120">
        <v>56</v>
      </c>
      <c r="F42" s="120">
        <v>26</v>
      </c>
      <c r="G42" s="120">
        <v>10.1</v>
      </c>
      <c r="H42" s="72" t="s">
        <v>196</v>
      </c>
      <c r="I42" s="72" t="s">
        <v>196</v>
      </c>
      <c r="J42" s="72" t="s">
        <v>196</v>
      </c>
      <c r="K42" s="240"/>
    </row>
    <row r="43" spans="1:11" ht="15" customHeight="1" x14ac:dyDescent="0.2">
      <c r="A43" s="232"/>
      <c r="B43" s="237"/>
      <c r="C43" s="69"/>
      <c r="D43" s="74"/>
      <c r="E43" s="72"/>
      <c r="F43" s="72"/>
      <c r="G43" s="72"/>
      <c r="H43" s="72"/>
      <c r="I43" s="72"/>
      <c r="J43" s="72"/>
      <c r="K43" s="241"/>
    </row>
    <row r="44" spans="1:11" ht="16" customHeight="1" thickBot="1" x14ac:dyDescent="0.25">
      <c r="A44" s="233"/>
      <c r="B44" s="238"/>
      <c r="C44" s="75"/>
      <c r="D44" s="76"/>
      <c r="E44" s="77">
        <f>E42+E40</f>
        <v>121</v>
      </c>
      <c r="F44" s="77">
        <f>F42</f>
        <v>26</v>
      </c>
      <c r="G44" s="77">
        <f>G42</f>
        <v>10.1</v>
      </c>
      <c r="H44" s="77">
        <v>0</v>
      </c>
      <c r="I44" s="77">
        <v>0</v>
      </c>
      <c r="J44" s="77">
        <v>0</v>
      </c>
      <c r="K44" s="242"/>
    </row>
    <row r="45" spans="1:11" ht="15" customHeight="1" x14ac:dyDescent="0.2">
      <c r="A45" s="229">
        <v>9</v>
      </c>
      <c r="B45" s="234" t="s">
        <v>261</v>
      </c>
      <c r="C45" s="69" t="s">
        <v>168</v>
      </c>
      <c r="D45" s="78" t="s">
        <v>203</v>
      </c>
      <c r="E45" s="119">
        <v>5.0999999999999996</v>
      </c>
      <c r="F45" s="119">
        <v>24.25</v>
      </c>
      <c r="G45" s="166">
        <v>0</v>
      </c>
      <c r="H45" s="166" t="s">
        <v>196</v>
      </c>
      <c r="I45" s="166" t="s">
        <v>196</v>
      </c>
      <c r="J45" s="166">
        <v>0</v>
      </c>
      <c r="K45" s="239">
        <f>SUM(E49:J49)</f>
        <v>49.550000000000004</v>
      </c>
    </row>
    <row r="46" spans="1:11" ht="15" customHeight="1" x14ac:dyDescent="0.2">
      <c r="A46" s="230"/>
      <c r="B46" s="235"/>
      <c r="C46" s="69" t="s">
        <v>136</v>
      </c>
      <c r="D46" s="74" t="s">
        <v>204</v>
      </c>
      <c r="E46" s="120">
        <v>10.1</v>
      </c>
      <c r="F46" s="72">
        <v>0</v>
      </c>
      <c r="G46" s="72">
        <v>0</v>
      </c>
      <c r="H46" s="72" t="s">
        <v>196</v>
      </c>
      <c r="I46" s="72" t="s">
        <v>196</v>
      </c>
      <c r="J46" s="120">
        <v>10.1</v>
      </c>
      <c r="K46" s="239"/>
    </row>
    <row r="47" spans="1:11" ht="15" customHeight="1" x14ac:dyDescent="0.2">
      <c r="A47" s="231"/>
      <c r="B47" s="236"/>
      <c r="C47" s="69"/>
      <c r="D47" s="74"/>
      <c r="E47" s="72"/>
      <c r="F47" s="72"/>
      <c r="G47" s="72"/>
      <c r="H47" s="72"/>
      <c r="I47" s="72"/>
      <c r="J47" s="72"/>
      <c r="K47" s="240"/>
    </row>
    <row r="48" spans="1:11" ht="15" customHeight="1" x14ac:dyDescent="0.2">
      <c r="A48" s="232"/>
      <c r="B48" s="237"/>
      <c r="C48" s="69"/>
      <c r="D48" s="74"/>
      <c r="E48" s="72"/>
      <c r="F48" s="72"/>
      <c r="G48" s="72"/>
      <c r="H48" s="72"/>
      <c r="I48" s="72"/>
      <c r="J48" s="72"/>
      <c r="K48" s="241"/>
    </row>
    <row r="49" spans="1:11" ht="16" customHeight="1" thickBot="1" x14ac:dyDescent="0.25">
      <c r="A49" s="233"/>
      <c r="B49" s="238"/>
      <c r="C49" s="75"/>
      <c r="D49" s="76"/>
      <c r="E49" s="77">
        <f>E45+E46</f>
        <v>15.2</v>
      </c>
      <c r="F49" s="77">
        <f>F45</f>
        <v>24.25</v>
      </c>
      <c r="G49" s="77">
        <v>0</v>
      </c>
      <c r="H49" s="77">
        <v>0</v>
      </c>
      <c r="I49" s="77">
        <v>0</v>
      </c>
      <c r="J49" s="77">
        <f>J46</f>
        <v>10.1</v>
      </c>
      <c r="K49" s="242"/>
    </row>
  </sheetData>
  <mergeCells count="27">
    <mergeCell ref="A5:A9"/>
    <mergeCell ref="B5:B9"/>
    <mergeCell ref="K5:K9"/>
    <mergeCell ref="A10:A14"/>
    <mergeCell ref="B10:B14"/>
    <mergeCell ref="K10:K14"/>
    <mergeCell ref="A15:A19"/>
    <mergeCell ref="B15:B19"/>
    <mergeCell ref="K15:K19"/>
    <mergeCell ref="A20:A24"/>
    <mergeCell ref="B20:B24"/>
    <mergeCell ref="K20:K24"/>
    <mergeCell ref="A25:A29"/>
    <mergeCell ref="B25:B29"/>
    <mergeCell ref="K25:K29"/>
    <mergeCell ref="A30:A34"/>
    <mergeCell ref="B30:B34"/>
    <mergeCell ref="K30:K34"/>
    <mergeCell ref="A45:A49"/>
    <mergeCell ref="B45:B49"/>
    <mergeCell ref="K45:K49"/>
    <mergeCell ref="A35:A39"/>
    <mergeCell ref="B35:B39"/>
    <mergeCell ref="K35:K39"/>
    <mergeCell ref="A40:A44"/>
    <mergeCell ref="B40:B44"/>
    <mergeCell ref="K40:K44"/>
  </mergeCells>
  <pageMargins left="0.25" right="0.25" top="0.75" bottom="0.75" header="0.3" footer="0.3"/>
  <pageSetup paperSize="9" scale="62" orientation="portrait" horizontalDpi="0" verticalDpi="0"/>
  <headerFooter>
    <oddFooter>&amp;C_x000D_&amp;1#&amp;"Calibri"&amp;10&amp;K000000 Confidentiality level: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3B5B4-4802-CF40-A5DC-F65C5BA3C9C4}">
  <dimension ref="B1:W9"/>
  <sheetViews>
    <sheetView workbookViewId="0">
      <selection activeCell="G15" sqref="G15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54" customWidth="1"/>
    <col min="4" max="4" width="25.33203125" style="1" customWidth="1"/>
    <col min="5" max="5" width="11.33203125" style="1" customWidth="1"/>
    <col min="6" max="6" width="13.33203125" style="154" customWidth="1"/>
    <col min="7" max="8" width="13.33203125" style="1" customWidth="1"/>
    <col min="9" max="9" width="13.33203125" style="154" customWidth="1"/>
    <col min="10" max="11" width="13.33203125" style="1" customWidth="1"/>
    <col min="12" max="12" width="13.33203125" style="154" customWidth="1"/>
    <col min="13" max="14" width="13.33203125" style="1" customWidth="1"/>
    <col min="15" max="15" width="13.33203125" style="154" customWidth="1"/>
    <col min="16" max="17" width="13.33203125" style="1" customWidth="1"/>
    <col min="18" max="18" width="13.33203125" style="154" customWidth="1"/>
    <col min="19" max="20" width="13.33203125" style="1" customWidth="1"/>
    <col min="21" max="21" width="13.33203125" style="154" customWidth="1"/>
    <col min="22" max="23" width="13.33203125" style="1" customWidth="1"/>
    <col min="24" max="16384" width="8.83203125" style="1"/>
  </cols>
  <sheetData>
    <row r="1" spans="2:23" x14ac:dyDescent="0.2">
      <c r="B1" s="157" t="s">
        <v>297</v>
      </c>
      <c r="C1" s="158"/>
      <c r="D1" s="159" t="s">
        <v>298</v>
      </c>
      <c r="E1" s="159"/>
      <c r="F1" s="160" t="s">
        <v>299</v>
      </c>
      <c r="G1" s="159"/>
      <c r="H1" s="159"/>
      <c r="I1" s="161" t="s">
        <v>300</v>
      </c>
      <c r="J1" s="159"/>
      <c r="K1" s="159"/>
      <c r="L1" s="158"/>
      <c r="M1" s="159"/>
      <c r="N1" s="159"/>
      <c r="O1" s="158"/>
      <c r="P1" s="159"/>
      <c r="Q1" s="159"/>
      <c r="R1" s="158"/>
      <c r="S1" s="159"/>
      <c r="T1" s="159"/>
      <c r="U1" s="158"/>
      <c r="V1" s="159"/>
      <c r="W1" s="159"/>
    </row>
    <row r="2" spans="2:23" ht="6" customHeight="1" x14ac:dyDescent="0.2">
      <c r="D2" s="153"/>
    </row>
    <row r="3" spans="2:23" ht="16" x14ac:dyDescent="0.2">
      <c r="E3" s="156"/>
    </row>
    <row r="4" spans="2:23" ht="17" x14ac:dyDescent="0.2">
      <c r="B4" s="50"/>
      <c r="D4" s="153" t="s">
        <v>335</v>
      </c>
      <c r="F4" s="224" t="s">
        <v>46</v>
      </c>
      <c r="G4" s="225"/>
      <c r="H4" s="226"/>
      <c r="I4" s="224" t="s">
        <v>250</v>
      </c>
      <c r="J4" s="225"/>
      <c r="K4" s="226"/>
      <c r="L4" s="224" t="s">
        <v>259</v>
      </c>
      <c r="M4" s="225"/>
      <c r="N4" s="226"/>
      <c r="O4" s="224" t="s">
        <v>284</v>
      </c>
      <c r="P4" s="225"/>
      <c r="Q4" s="226"/>
      <c r="R4" s="224" t="s">
        <v>302</v>
      </c>
      <c r="S4" s="225"/>
      <c r="T4" s="226"/>
      <c r="U4" s="224" t="s">
        <v>307</v>
      </c>
      <c r="V4" s="225"/>
      <c r="W4" s="226"/>
    </row>
    <row r="5" spans="2:23" x14ac:dyDescent="0.2">
      <c r="B5" s="123"/>
      <c r="C5" s="123"/>
      <c r="D5" s="52"/>
      <c r="E5" s="52"/>
      <c r="F5" s="227" t="s">
        <v>68</v>
      </c>
      <c r="G5" s="202"/>
      <c r="H5" s="228"/>
      <c r="I5" s="227" t="s">
        <v>247</v>
      </c>
      <c r="J5" s="202"/>
      <c r="K5" s="228"/>
      <c r="L5" s="227" t="s">
        <v>260</v>
      </c>
      <c r="M5" s="202"/>
      <c r="N5" s="228"/>
      <c r="O5" s="227" t="s">
        <v>283</v>
      </c>
      <c r="P5" s="202"/>
      <c r="Q5" s="228"/>
      <c r="R5" s="227" t="s">
        <v>303</v>
      </c>
      <c r="S5" s="202"/>
      <c r="T5" s="228"/>
      <c r="U5" s="227" t="s">
        <v>308</v>
      </c>
      <c r="V5" s="202"/>
      <c r="W5" s="228"/>
    </row>
    <row r="6" spans="2:23" s="8" customFormat="1" ht="30" x14ac:dyDescent="0.2">
      <c r="B6" s="123" t="s">
        <v>47</v>
      </c>
      <c r="C6" s="123" t="s">
        <v>48</v>
      </c>
      <c r="D6" s="123" t="s">
        <v>49</v>
      </c>
      <c r="E6" s="53" t="s">
        <v>50</v>
      </c>
      <c r="F6" s="54" t="s">
        <v>6</v>
      </c>
      <c r="G6" s="39" t="s">
        <v>22</v>
      </c>
      <c r="H6" s="55" t="s">
        <v>51</v>
      </c>
      <c r="I6" s="54" t="s">
        <v>244</v>
      </c>
      <c r="J6" s="39" t="s">
        <v>245</v>
      </c>
      <c r="K6" s="55" t="s">
        <v>246</v>
      </c>
      <c r="L6" s="54" t="s">
        <v>256</v>
      </c>
      <c r="M6" s="39" t="s">
        <v>257</v>
      </c>
      <c r="N6" s="55" t="s">
        <v>258</v>
      </c>
      <c r="O6" s="54" t="s">
        <v>280</v>
      </c>
      <c r="P6" s="39" t="s">
        <v>281</v>
      </c>
      <c r="Q6" s="55" t="s">
        <v>282</v>
      </c>
      <c r="R6" s="54" t="s">
        <v>304</v>
      </c>
      <c r="S6" s="39" t="s">
        <v>305</v>
      </c>
      <c r="T6" s="55" t="s">
        <v>306</v>
      </c>
      <c r="U6" s="54" t="s">
        <v>309</v>
      </c>
      <c r="V6" s="39" t="s">
        <v>310</v>
      </c>
      <c r="W6" s="55" t="s">
        <v>311</v>
      </c>
    </row>
    <row r="7" spans="2:23" x14ac:dyDescent="0.2">
      <c r="B7" s="56">
        <v>1</v>
      </c>
      <c r="C7" s="57" t="s">
        <v>153</v>
      </c>
      <c r="D7" s="58" t="s">
        <v>127</v>
      </c>
      <c r="E7" s="59">
        <f>Table574[[#This Row],[KOPVĒRTĒJUMS]]+Table574[[#This Row],[KOPVĒRTĒJUMS ]]+Table574[[#This Row],[KOPVĒRTĒJUMS     ]]+Table574[[#This Row],[KOPVĒRTĒJUMS  ]]+Table574[[#This Row],[KOPVĒRTĒJUMS   ]]+Table574[[#This Row],[KOPVĒRTĒJUMS    ]]</f>
        <v>359.5</v>
      </c>
      <c r="F7" s="60">
        <v>0.5</v>
      </c>
      <c r="G7" s="57">
        <v>24</v>
      </c>
      <c r="H7" s="61">
        <f>Table574[[#This Row],[KVALIFIKĀCIJA]]+Table574[[#This Row],[FINĀLS]]</f>
        <v>24.5</v>
      </c>
      <c r="I7" s="60">
        <v>8</v>
      </c>
      <c r="J7" s="57">
        <v>61</v>
      </c>
      <c r="K7" s="61">
        <f>Table574[[#This Row],[KVALIFIKĀCIJA ]]+Table574[[#This Row],[FINĀLS ]]</f>
        <v>69</v>
      </c>
      <c r="L7" s="60">
        <v>3</v>
      </c>
      <c r="M7" s="57">
        <v>54</v>
      </c>
      <c r="N7" s="61">
        <f>Table574[[#This Row],[FINĀLS  ]]+Table574[[#This Row],[KVALIFIKĀCIJA  ]]</f>
        <v>57</v>
      </c>
      <c r="O7" s="60">
        <v>2</v>
      </c>
      <c r="P7" s="57">
        <v>61</v>
      </c>
      <c r="Q7" s="61">
        <f>Table574[[#This Row],[KVALIFIKĀCIJA   ]]+Table574[[#This Row],[FINĀLS   ]]</f>
        <v>63</v>
      </c>
      <c r="R7" s="140">
        <v>6</v>
      </c>
      <c r="S7" s="57">
        <v>78</v>
      </c>
      <c r="T7" s="61">
        <f>Table574[[#This Row],[KVALIFIKĀCIJA    ]]+Table574[[#This Row],[FINĀLS    ]]</f>
        <v>84</v>
      </c>
      <c r="U7" s="197">
        <v>8</v>
      </c>
      <c r="V7" s="194">
        <v>54</v>
      </c>
      <c r="W7" s="61">
        <f>Table574[[#This Row],[FINĀLS     ]]+Table574[[#This Row],[KVALIFIKĀCIJA     ]]</f>
        <v>62</v>
      </c>
    </row>
    <row r="8" spans="2:23" s="37" customFormat="1" x14ac:dyDescent="0.2">
      <c r="B8" s="56">
        <v>2</v>
      </c>
      <c r="C8" s="57" t="s">
        <v>133</v>
      </c>
      <c r="D8" s="58" t="s">
        <v>132</v>
      </c>
      <c r="E8" s="59">
        <f>Table574[[#This Row],[KOPVĒRTĒJUMS]]+Table574[[#This Row],[KOPVĒRTĒJUMS ]]+Table574[[#This Row],[KOPVĒRTĒJUMS     ]]+Table574[[#This Row],[KOPVĒRTĒJUMS  ]]+Table574[[#This Row],[KOPVĒRTĒJUMS   ]]+Table574[[#This Row],[KOPVĒRTĒJUMS    ]]</f>
        <v>163.44999999999999</v>
      </c>
      <c r="F8" s="60">
        <v>0.5</v>
      </c>
      <c r="G8" s="57">
        <v>24</v>
      </c>
      <c r="H8" s="61">
        <f>Table574[[#This Row],[KVALIFIKĀCIJA]]+Table574[[#This Row],[FINĀLS]]</f>
        <v>24.5</v>
      </c>
      <c r="I8" s="60">
        <v>0.25</v>
      </c>
      <c r="J8" s="57">
        <v>24</v>
      </c>
      <c r="K8" s="61">
        <f>Table574[[#This Row],[KVALIFIKĀCIJA ]]+Table574[[#This Row],[FINĀLS ]]</f>
        <v>24.25</v>
      </c>
      <c r="L8" s="60">
        <v>0.1</v>
      </c>
      <c r="M8" s="57">
        <v>15</v>
      </c>
      <c r="N8" s="61">
        <f>Table574[[#This Row],[FINĀLS  ]]+Table574[[#This Row],[KVALIFIKĀCIJA  ]]</f>
        <v>15.1</v>
      </c>
      <c r="O8" s="60">
        <v>0.1</v>
      </c>
      <c r="P8" s="57">
        <v>21</v>
      </c>
      <c r="Q8" s="61">
        <f>Table574[[#This Row],[KVALIFIKĀCIJA   ]]+Table574[[#This Row],[FINĀLS   ]]</f>
        <v>21.1</v>
      </c>
      <c r="R8" s="60">
        <v>0.25</v>
      </c>
      <c r="S8" s="57">
        <v>24</v>
      </c>
      <c r="T8" s="61">
        <f>Table574[[#This Row],[KVALIFIKĀCIJA    ]]+Table574[[#This Row],[FINĀLS    ]]</f>
        <v>24.25</v>
      </c>
      <c r="U8" s="197">
        <v>0.25</v>
      </c>
      <c r="V8" s="194">
        <v>54</v>
      </c>
      <c r="W8" s="61">
        <f>Table574[[#This Row],[FINĀLS     ]]+Table574[[#This Row],[KVALIFIKĀCIJA     ]]</f>
        <v>54.25</v>
      </c>
    </row>
    <row r="9" spans="2:23" x14ac:dyDescent="0.2">
      <c r="B9" s="56">
        <v>3</v>
      </c>
      <c r="C9" s="162" t="s">
        <v>233</v>
      </c>
      <c r="D9" s="163" t="s">
        <v>81</v>
      </c>
      <c r="E9" s="59">
        <f>Table574[[#This Row],[KOPVĒRTĒJUMS]]+Table574[[#This Row],[KOPVĒRTĒJUMS ]]+Table574[[#This Row],[KOPVĒRTĒJUMS     ]]+Table574[[#This Row],[KOPVĒRTĒJUMS  ]]+Table574[[#This Row],[KOPVĒRTĒJUMS   ]]+Table574[[#This Row],[KOPVĒRTĒJUMS    ]]</f>
        <v>103.95</v>
      </c>
      <c r="F9" s="140"/>
      <c r="G9" s="59"/>
      <c r="H9" s="61">
        <f>Table574[[#This Row],[KVALIFIKĀCIJA]]+Table574[[#This Row],[FINĀLS]]</f>
        <v>0</v>
      </c>
      <c r="I9" s="60">
        <v>0.5</v>
      </c>
      <c r="J9" s="57">
        <v>24</v>
      </c>
      <c r="K9" s="61">
        <f>Table574[[#This Row],[KVALIFIKĀCIJA ]]+Table574[[#This Row],[FINĀLS ]]</f>
        <v>24.5</v>
      </c>
      <c r="L9" s="60">
        <v>0.1</v>
      </c>
      <c r="M9" s="57">
        <v>10</v>
      </c>
      <c r="N9" s="61">
        <f>Table574[[#This Row],[FINĀLS  ]]+Table574[[#This Row],[KVALIFIKĀCIJA  ]]</f>
        <v>10.1</v>
      </c>
      <c r="O9" s="60">
        <v>0.25</v>
      </c>
      <c r="P9" s="57">
        <v>54</v>
      </c>
      <c r="Q9" s="61">
        <f>Table574[[#This Row],[KVALIFIKĀCIJA   ]]+Table574[[#This Row],[FINĀLS   ]]</f>
        <v>54.25</v>
      </c>
      <c r="R9" s="60"/>
      <c r="S9" s="57"/>
      <c r="T9" s="61">
        <f>Table574[[#This Row],[KVALIFIKĀCIJA    ]]+Table574[[#This Row],[FINĀLS    ]]</f>
        <v>0</v>
      </c>
      <c r="U9" s="60">
        <v>0.1</v>
      </c>
      <c r="V9" s="57">
        <v>15</v>
      </c>
      <c r="W9" s="61">
        <f>Table574[[#This Row],[FINĀLS     ]]+Table574[[#This Row],[KVALIFIKĀCIJA     ]]</f>
        <v>15.1</v>
      </c>
    </row>
  </sheetData>
  <mergeCells count="12">
    <mergeCell ref="U4:W4"/>
    <mergeCell ref="F5:H5"/>
    <mergeCell ref="I5:K5"/>
    <mergeCell ref="L5:N5"/>
    <mergeCell ref="O5:Q5"/>
    <mergeCell ref="U5:W5"/>
    <mergeCell ref="R4:T4"/>
    <mergeCell ref="R5:T5"/>
    <mergeCell ref="F4:H4"/>
    <mergeCell ref="I4:K4"/>
    <mergeCell ref="L4:N4"/>
    <mergeCell ref="O4:Q4"/>
  </mergeCells>
  <conditionalFormatting sqref="C7:C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DS</vt:lpstr>
      <vt:lpstr>QUALIFICATION</vt:lpstr>
      <vt:lpstr>QUALIFICATION_TOTAL</vt:lpstr>
      <vt:lpstr>TOP32</vt:lpstr>
      <vt:lpstr>TOP16X</vt:lpstr>
      <vt:lpstr>TOTAL</vt:lpstr>
      <vt:lpstr>TOTALLV</vt:lpstr>
      <vt:lpstr>TEAMSLV</vt:lpstr>
      <vt:lpstr>JUNIOR CUP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2022-10-07T19:12:50Z</cp:lastPrinted>
  <dcterms:created xsi:type="dcterms:W3CDTF">2017-04-26T13:26:57Z</dcterms:created>
  <dcterms:modified xsi:type="dcterms:W3CDTF">2022-10-08T18:37:52Z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2022-09-05T19:33:29Z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1cf04d3d-4b9a-4cb2-948d-c7758d4b41a5</vt:lpwstr>
  </property>
  <property fmtid="{D5CDD505-2E9C-101B-9397-08002B2CF9AE}" pid="8" name="MSIP_Label_49aa7217-ffdb-4b20-93f6-d4a846931f54_ContentBits">
    <vt:lpwstr>2</vt:lpwstr>
  </property>
</Properties>
</file>