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0_stage_bksb_finals/LAF/"/>
    </mc:Choice>
  </mc:AlternateContent>
  <xr:revisionPtr revIDLastSave="0" documentId="13_ncr:1_{54FF2086-18BB-D947-BE02-7028EA480928}" xr6:coauthVersionLast="47" xr6:coauthVersionMax="47" xr10:uidLastSave="{00000000-0000-0000-0000-000000000000}"/>
  <bookViews>
    <workbookView xWindow="120" yWindow="500" windowWidth="31540" windowHeight="25100" xr2:uid="{00000000-000D-0000-FFFF-FFFF00000000}"/>
  </bookViews>
  <sheets>
    <sheet name="DS" sheetId="4" r:id="rId1"/>
    <sheet name="QUALIFICATION" sheetId="6" r:id="rId2"/>
    <sheet name="QUALIFICATION_TOTAL" sheetId="7" r:id="rId3"/>
    <sheet name="TOP32E" sheetId="40" r:id="rId4"/>
    <sheet name="TOTAL" sheetId="35" r:id="rId5"/>
    <sheet name="NEZ" sheetId="39" r:id="rId6"/>
    <sheet name="LIVONIA" sheetId="32" r:id="rId7"/>
    <sheet name="TOTALLV" sheetId="38" r:id="rId8"/>
    <sheet name="TEAMSLV" sheetId="28" r:id="rId9"/>
    <sheet name="BALTICS" sheetId="3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5" l="1"/>
  <c r="W19" i="38"/>
  <c r="T19" i="38"/>
  <c r="Q19" i="38"/>
  <c r="N19" i="38"/>
  <c r="K19" i="38"/>
  <c r="H19" i="38"/>
  <c r="W17" i="38"/>
  <c r="T17" i="38"/>
  <c r="Q17" i="38"/>
  <c r="N17" i="38"/>
  <c r="K17" i="38"/>
  <c r="H17" i="38"/>
  <c r="W18" i="38"/>
  <c r="T18" i="38"/>
  <c r="Q18" i="38"/>
  <c r="N18" i="38"/>
  <c r="K18" i="38"/>
  <c r="H18" i="38"/>
  <c r="W15" i="38"/>
  <c r="T15" i="38"/>
  <c r="Q15" i="38"/>
  <c r="N15" i="38"/>
  <c r="K15" i="38"/>
  <c r="H15" i="38"/>
  <c r="W16" i="38"/>
  <c r="T16" i="38"/>
  <c r="Q16" i="38"/>
  <c r="N16" i="38"/>
  <c r="K16" i="38"/>
  <c r="H16" i="38"/>
  <c r="W14" i="38"/>
  <c r="T14" i="38"/>
  <c r="Q14" i="38"/>
  <c r="N14" i="38"/>
  <c r="K14" i="38"/>
  <c r="H14" i="38"/>
  <c r="W13" i="38"/>
  <c r="T13" i="38"/>
  <c r="Q13" i="38"/>
  <c r="N13" i="38"/>
  <c r="K13" i="38"/>
  <c r="H13" i="38"/>
  <c r="W12" i="38"/>
  <c r="T12" i="38"/>
  <c r="Q12" i="38"/>
  <c r="N12" i="38"/>
  <c r="K12" i="38"/>
  <c r="H12" i="38"/>
  <c r="W11" i="38"/>
  <c r="T11" i="38"/>
  <c r="Q11" i="38"/>
  <c r="N11" i="38"/>
  <c r="K11" i="38"/>
  <c r="H11" i="38"/>
  <c r="W10" i="38"/>
  <c r="T10" i="38"/>
  <c r="Q10" i="38"/>
  <c r="N10" i="38"/>
  <c r="K10" i="38"/>
  <c r="H10" i="38"/>
  <c r="W9" i="38"/>
  <c r="T9" i="38"/>
  <c r="Q9" i="38"/>
  <c r="N9" i="38"/>
  <c r="K9" i="38"/>
  <c r="H9" i="38"/>
  <c r="W8" i="38"/>
  <c r="T8" i="38"/>
  <c r="Q8" i="38"/>
  <c r="N8" i="38"/>
  <c r="K8" i="38"/>
  <c r="H8" i="38"/>
  <c r="H69" i="39"/>
  <c r="K69" i="39"/>
  <c r="N69" i="39"/>
  <c r="H68" i="39"/>
  <c r="K68" i="39"/>
  <c r="N68" i="39"/>
  <c r="H52" i="39"/>
  <c r="K52" i="39"/>
  <c r="N52" i="39"/>
  <c r="H44" i="39"/>
  <c r="K44" i="39"/>
  <c r="N44" i="39"/>
  <c r="H35" i="39"/>
  <c r="K35" i="39"/>
  <c r="N35" i="39"/>
  <c r="H30" i="39"/>
  <c r="K30" i="39"/>
  <c r="N30" i="39"/>
  <c r="K14" i="28"/>
  <c r="K19" i="28"/>
  <c r="H25" i="32"/>
  <c r="K25" i="32"/>
  <c r="N25" i="32"/>
  <c r="Q25" i="32"/>
  <c r="T25" i="32"/>
  <c r="W25" i="32"/>
  <c r="H20" i="32"/>
  <c r="K20" i="32"/>
  <c r="N20" i="32"/>
  <c r="Q20" i="32"/>
  <c r="T20" i="32"/>
  <c r="W20" i="32"/>
  <c r="E11" i="38" l="1"/>
  <c r="E18" i="38"/>
  <c r="E10" i="38"/>
  <c r="E16" i="38"/>
  <c r="E19" i="38"/>
  <c r="E13" i="38"/>
  <c r="E12" i="38"/>
  <c r="E15" i="38"/>
  <c r="E9" i="38"/>
  <c r="E14" i="38"/>
  <c r="E8" i="38"/>
  <c r="E17" i="38"/>
  <c r="E69" i="39"/>
  <c r="E68" i="39"/>
  <c r="E52" i="39"/>
  <c r="E44" i="39"/>
  <c r="E35" i="39"/>
  <c r="E30" i="39"/>
  <c r="E25" i="32"/>
  <c r="E20" i="32"/>
  <c r="K9" i="28"/>
  <c r="T9" i="32"/>
  <c r="T8" i="32"/>
  <c r="T12" i="32"/>
  <c r="T10" i="32"/>
  <c r="T11" i="32"/>
  <c r="T13" i="32"/>
  <c r="T15" i="32"/>
  <c r="T14" i="32"/>
  <c r="T16" i="32"/>
  <c r="T17" i="32"/>
  <c r="T18" i="32"/>
  <c r="T21" i="32"/>
  <c r="T22" i="32"/>
  <c r="T23" i="32"/>
  <c r="T19" i="32"/>
  <c r="T24" i="32"/>
  <c r="T26" i="32"/>
  <c r="N70" i="39" l="1"/>
  <c r="K70" i="39"/>
  <c r="H70" i="39"/>
  <c r="N67" i="39"/>
  <c r="K67" i="39"/>
  <c r="H67" i="39"/>
  <c r="N66" i="39"/>
  <c r="K66" i="39"/>
  <c r="H66" i="39"/>
  <c r="N51" i="39"/>
  <c r="K51" i="39"/>
  <c r="H51" i="39"/>
  <c r="N65" i="39"/>
  <c r="K65" i="39"/>
  <c r="H65" i="39"/>
  <c r="N64" i="39"/>
  <c r="K64" i="39"/>
  <c r="H64" i="39"/>
  <c r="N63" i="39"/>
  <c r="K63" i="39"/>
  <c r="H63" i="39"/>
  <c r="E63" i="39"/>
  <c r="N62" i="39"/>
  <c r="K62" i="39"/>
  <c r="H62" i="39"/>
  <c r="N61" i="39"/>
  <c r="K61" i="39"/>
  <c r="H61" i="39"/>
  <c r="N60" i="39"/>
  <c r="K60" i="39"/>
  <c r="H60" i="39"/>
  <c r="N59" i="39"/>
  <c r="K59" i="39"/>
  <c r="H59" i="39"/>
  <c r="N42" i="39"/>
  <c r="K42" i="39"/>
  <c r="H42" i="39"/>
  <c r="N58" i="39"/>
  <c r="K58" i="39"/>
  <c r="H58" i="39"/>
  <c r="N57" i="39"/>
  <c r="K57" i="39"/>
  <c r="H57" i="39"/>
  <c r="N56" i="39"/>
  <c r="K56" i="39"/>
  <c r="H56" i="39"/>
  <c r="N55" i="39"/>
  <c r="K55" i="39"/>
  <c r="H55" i="39"/>
  <c r="N54" i="39"/>
  <c r="K54" i="39"/>
  <c r="H54" i="39"/>
  <c r="N53" i="39"/>
  <c r="K53" i="39"/>
  <c r="H53" i="39"/>
  <c r="N40" i="39"/>
  <c r="K40" i="39"/>
  <c r="H40" i="39"/>
  <c r="N22" i="39"/>
  <c r="K22" i="39"/>
  <c r="H22" i="39"/>
  <c r="N50" i="39"/>
  <c r="K50" i="39"/>
  <c r="H50" i="39"/>
  <c r="N49" i="39"/>
  <c r="K49" i="39"/>
  <c r="H49" i="39"/>
  <c r="N48" i="39"/>
  <c r="K48" i="39"/>
  <c r="H48" i="39"/>
  <c r="N47" i="39"/>
  <c r="K47" i="39"/>
  <c r="H47" i="39"/>
  <c r="N46" i="39"/>
  <c r="K46" i="39"/>
  <c r="H46" i="39"/>
  <c r="N45" i="39"/>
  <c r="K45" i="39"/>
  <c r="H45" i="39"/>
  <c r="N21" i="39"/>
  <c r="K21" i="39"/>
  <c r="H21" i="39"/>
  <c r="N43" i="39"/>
  <c r="K43" i="39"/>
  <c r="H43" i="39"/>
  <c r="N41" i="39"/>
  <c r="K41" i="39"/>
  <c r="H41" i="39"/>
  <c r="N24" i="39"/>
  <c r="K24" i="39"/>
  <c r="H24" i="39"/>
  <c r="N39" i="39"/>
  <c r="K39" i="39"/>
  <c r="H39" i="39"/>
  <c r="N15" i="39"/>
  <c r="K15" i="39"/>
  <c r="H15" i="39"/>
  <c r="N38" i="39"/>
  <c r="K38" i="39"/>
  <c r="H38" i="39"/>
  <c r="E38" i="39" s="1"/>
  <c r="N37" i="39"/>
  <c r="K37" i="39"/>
  <c r="H37" i="39"/>
  <c r="N36" i="39"/>
  <c r="K36" i="39"/>
  <c r="H36" i="39"/>
  <c r="N34" i="39"/>
  <c r="K34" i="39"/>
  <c r="H34" i="39"/>
  <c r="N33" i="39"/>
  <c r="K33" i="39"/>
  <c r="H33" i="39"/>
  <c r="N32" i="39"/>
  <c r="K32" i="39"/>
  <c r="H32" i="39"/>
  <c r="N17" i="39"/>
  <c r="K17" i="39"/>
  <c r="H17" i="39"/>
  <c r="N13" i="39"/>
  <c r="K13" i="39"/>
  <c r="H13" i="39"/>
  <c r="N31" i="39"/>
  <c r="K31" i="39"/>
  <c r="H31" i="39"/>
  <c r="E31" i="39" s="1"/>
  <c r="N29" i="39"/>
  <c r="K29" i="39"/>
  <c r="H29" i="39"/>
  <c r="N14" i="39"/>
  <c r="K14" i="39"/>
  <c r="H14" i="39"/>
  <c r="N16" i="39"/>
  <c r="K16" i="39"/>
  <c r="H16" i="39"/>
  <c r="N28" i="39"/>
  <c r="K28" i="39"/>
  <c r="H28" i="39"/>
  <c r="N27" i="39"/>
  <c r="K27" i="39"/>
  <c r="H27" i="39"/>
  <c r="N26" i="39"/>
  <c r="K26" i="39"/>
  <c r="H26" i="39"/>
  <c r="N7" i="39"/>
  <c r="K7" i="39"/>
  <c r="H7" i="39"/>
  <c r="N25" i="39"/>
  <c r="K25" i="39"/>
  <c r="H25" i="39"/>
  <c r="N8" i="39"/>
  <c r="K8" i="39"/>
  <c r="H8" i="39"/>
  <c r="N23" i="39"/>
  <c r="K23" i="39"/>
  <c r="H23" i="39"/>
  <c r="E23" i="39" s="1"/>
  <c r="N11" i="39"/>
  <c r="K11" i="39"/>
  <c r="H11" i="39"/>
  <c r="N20" i="39"/>
  <c r="K20" i="39"/>
  <c r="H20" i="39"/>
  <c r="N10" i="39"/>
  <c r="K10" i="39"/>
  <c r="H10" i="39"/>
  <c r="N9" i="39"/>
  <c r="K9" i="39"/>
  <c r="H9" i="39"/>
  <c r="N19" i="39"/>
  <c r="K19" i="39"/>
  <c r="H19" i="39"/>
  <c r="N18" i="39"/>
  <c r="K18" i="39"/>
  <c r="H18" i="39"/>
  <c r="N6" i="39"/>
  <c r="K6" i="39"/>
  <c r="H6" i="39"/>
  <c r="N12" i="39"/>
  <c r="K12" i="39"/>
  <c r="H12" i="39"/>
  <c r="N5" i="39"/>
  <c r="K5" i="39"/>
  <c r="H5" i="39"/>
  <c r="E65" i="39" l="1"/>
  <c r="E70" i="39"/>
  <c r="E58" i="39"/>
  <c r="E53" i="39"/>
  <c r="E8" i="39"/>
  <c r="E60" i="39"/>
  <c r="E19" i="39"/>
  <c r="E34" i="39"/>
  <c r="E55" i="39"/>
  <c r="E57" i="39"/>
  <c r="E48" i="39"/>
  <c r="E17" i="39"/>
  <c r="E22" i="39"/>
  <c r="E36" i="39"/>
  <c r="E10" i="39"/>
  <c r="E20" i="39"/>
  <c r="E51" i="39"/>
  <c r="E45" i="39"/>
  <c r="E12" i="39"/>
  <c r="E62" i="39"/>
  <c r="E24" i="39"/>
  <c r="E21" i="39"/>
  <c r="E41" i="39"/>
  <c r="E66" i="39"/>
  <c r="E16" i="39"/>
  <c r="E26" i="39"/>
  <c r="E11" i="39"/>
  <c r="E15" i="39"/>
  <c r="E50" i="39"/>
  <c r="E67" i="39"/>
  <c r="E61" i="39"/>
  <c r="E29" i="39"/>
  <c r="E47" i="39"/>
  <c r="E64" i="39"/>
  <c r="E18" i="39"/>
  <c r="E32" i="39"/>
  <c r="E42" i="39"/>
  <c r="E28" i="39"/>
  <c r="E37" i="39"/>
  <c r="E40" i="39"/>
  <c r="E56" i="39"/>
  <c r="E59" i="39"/>
  <c r="E9" i="39"/>
  <c r="E49" i="39"/>
  <c r="E46" i="39"/>
  <c r="E43" i="39"/>
  <c r="E6" i="39"/>
  <c r="E7" i="39"/>
  <c r="E39" i="39"/>
  <c r="E54" i="39"/>
  <c r="E5" i="39"/>
  <c r="E13" i="39"/>
  <c r="E14" i="39"/>
  <c r="E27" i="39"/>
  <c r="E33" i="39"/>
  <c r="E25" i="39"/>
  <c r="J19" i="28"/>
  <c r="I19" i="28"/>
  <c r="H19" i="28"/>
  <c r="G19" i="28"/>
  <c r="F19" i="28"/>
  <c r="L15" i="28" s="1"/>
  <c r="J14" i="28"/>
  <c r="I14" i="28"/>
  <c r="H14" i="28"/>
  <c r="G14" i="28"/>
  <c r="F14" i="28"/>
  <c r="J9" i="28"/>
  <c r="H26" i="32"/>
  <c r="K26" i="32"/>
  <c r="N26" i="32"/>
  <c r="Q26" i="32"/>
  <c r="W26" i="32"/>
  <c r="H24" i="32"/>
  <c r="K24" i="32"/>
  <c r="N24" i="32"/>
  <c r="Q24" i="32"/>
  <c r="W24" i="32"/>
  <c r="W26" i="34"/>
  <c r="G33" i="35"/>
  <c r="G34" i="35"/>
  <c r="G35" i="35"/>
  <c r="G36" i="35"/>
  <c r="E26" i="32" l="1"/>
  <c r="E24" i="32"/>
  <c r="L10" i="28"/>
  <c r="Q8" i="32" l="1"/>
  <c r="Q10" i="32"/>
  <c r="Q12" i="32"/>
  <c r="Q9" i="32"/>
  <c r="Q14" i="32"/>
  <c r="Q11" i="32"/>
  <c r="Q13" i="32"/>
  <c r="Q15" i="32"/>
  <c r="Q16" i="32"/>
  <c r="Q17" i="32"/>
  <c r="Q21" i="32"/>
  <c r="Q22" i="32"/>
  <c r="Q19" i="32"/>
  <c r="Q23" i="32"/>
  <c r="Q18" i="32"/>
  <c r="W8" i="32"/>
  <c r="W6" i="34"/>
  <c r="T6" i="34"/>
  <c r="T7" i="34"/>
  <c r="T8" i="34"/>
  <c r="T9" i="34"/>
  <c r="T10" i="34"/>
  <c r="T11" i="34"/>
  <c r="T12" i="34"/>
  <c r="T13" i="34"/>
  <c r="T14" i="34"/>
  <c r="T15" i="34"/>
  <c r="T17" i="34"/>
  <c r="T18" i="34"/>
  <c r="T16" i="34"/>
  <c r="T19" i="34"/>
  <c r="T20" i="34"/>
  <c r="T21" i="34"/>
  <c r="T22" i="34"/>
  <c r="T23" i="34"/>
  <c r="T24" i="34"/>
  <c r="T25" i="34"/>
  <c r="T27" i="34"/>
  <c r="T28" i="34"/>
  <c r="T26" i="34"/>
  <c r="Q26" i="34"/>
  <c r="N26" i="34"/>
  <c r="K26" i="34"/>
  <c r="H26" i="34"/>
  <c r="W28" i="34"/>
  <c r="Q28" i="34"/>
  <c r="N28" i="34"/>
  <c r="K28" i="34"/>
  <c r="H28" i="34"/>
  <c r="W27" i="34"/>
  <c r="Q27" i="34"/>
  <c r="N27" i="34"/>
  <c r="K27" i="34"/>
  <c r="H27" i="34"/>
  <c r="W25" i="34"/>
  <c r="Q25" i="34"/>
  <c r="N25" i="34"/>
  <c r="K25" i="34"/>
  <c r="H25" i="34"/>
  <c r="W24" i="34"/>
  <c r="Q24" i="34"/>
  <c r="N24" i="34"/>
  <c r="K24" i="34"/>
  <c r="H24" i="34"/>
  <c r="W23" i="34"/>
  <c r="Q23" i="34"/>
  <c r="N23" i="34"/>
  <c r="K23" i="34"/>
  <c r="H23" i="34"/>
  <c r="W22" i="34"/>
  <c r="Q22" i="34"/>
  <c r="N22" i="34"/>
  <c r="K22" i="34"/>
  <c r="H22" i="34"/>
  <c r="W21" i="34"/>
  <c r="Q21" i="34"/>
  <c r="N21" i="34"/>
  <c r="K21" i="34"/>
  <c r="H21" i="34"/>
  <c r="W20" i="34"/>
  <c r="Q20" i="34"/>
  <c r="N20" i="34"/>
  <c r="K20" i="34"/>
  <c r="H20" i="34"/>
  <c r="W19" i="34"/>
  <c r="Q19" i="34"/>
  <c r="N19" i="34"/>
  <c r="K19" i="34"/>
  <c r="H19" i="34"/>
  <c r="W16" i="34"/>
  <c r="Q16" i="34"/>
  <c r="N16" i="34"/>
  <c r="K16" i="34"/>
  <c r="H16" i="34"/>
  <c r="W18" i="34"/>
  <c r="Q18" i="34"/>
  <c r="N18" i="34"/>
  <c r="K18" i="34"/>
  <c r="H18" i="34"/>
  <c r="W17" i="34"/>
  <c r="Q17" i="34"/>
  <c r="N17" i="34"/>
  <c r="K17" i="34"/>
  <c r="H17" i="34"/>
  <c r="W15" i="34"/>
  <c r="Q15" i="34"/>
  <c r="N15" i="34"/>
  <c r="K15" i="34"/>
  <c r="H15" i="34"/>
  <c r="W14" i="34"/>
  <c r="Q14" i="34"/>
  <c r="N14" i="34"/>
  <c r="K14" i="34"/>
  <c r="H14" i="34"/>
  <c r="W13" i="34"/>
  <c r="Q13" i="34"/>
  <c r="N13" i="34"/>
  <c r="K13" i="34"/>
  <c r="H13" i="34"/>
  <c r="W12" i="34"/>
  <c r="Q12" i="34"/>
  <c r="N12" i="34"/>
  <c r="K12" i="34"/>
  <c r="H12" i="34"/>
  <c r="W11" i="34"/>
  <c r="Q11" i="34"/>
  <c r="N11" i="34"/>
  <c r="K11" i="34"/>
  <c r="H11" i="34"/>
  <c r="W10" i="34"/>
  <c r="Q10" i="34"/>
  <c r="N10" i="34"/>
  <c r="K10" i="34"/>
  <c r="H10" i="34"/>
  <c r="W9" i="34"/>
  <c r="Q9" i="34"/>
  <c r="N9" i="34"/>
  <c r="K9" i="34"/>
  <c r="H9" i="34"/>
  <c r="W8" i="34"/>
  <c r="Q8" i="34"/>
  <c r="N8" i="34"/>
  <c r="K8" i="34"/>
  <c r="H8" i="34"/>
  <c r="W7" i="34"/>
  <c r="Q7" i="34"/>
  <c r="N7" i="34"/>
  <c r="K7" i="34"/>
  <c r="H7" i="34"/>
  <c r="Q6" i="34"/>
  <c r="N6" i="34"/>
  <c r="K6" i="34"/>
  <c r="H6" i="34"/>
  <c r="I9" i="28"/>
  <c r="H9" i="28"/>
  <c r="G9" i="28"/>
  <c r="F9" i="28"/>
  <c r="L5" i="28" s="1"/>
  <c r="E22" i="34" l="1"/>
  <c r="E16" i="34"/>
  <c r="E20" i="34"/>
  <c r="E25" i="34"/>
  <c r="E23" i="34"/>
  <c r="E13" i="34"/>
  <c r="E6" i="34"/>
  <c r="E11" i="34"/>
  <c r="E28" i="34"/>
  <c r="E15" i="34"/>
  <c r="E10" i="34"/>
  <c r="E17" i="34"/>
  <c r="E8" i="34"/>
  <c r="E14" i="34"/>
  <c r="E27" i="34"/>
  <c r="E26" i="34"/>
  <c r="E7" i="34"/>
  <c r="E21" i="34"/>
  <c r="E9" i="34"/>
  <c r="E24" i="34"/>
  <c r="E12" i="34"/>
  <c r="E19" i="34"/>
  <c r="E18" i="34"/>
  <c r="G32" i="35" l="1"/>
  <c r="G31" i="35"/>
  <c r="G30" i="35"/>
  <c r="G19" i="35"/>
  <c r="G29" i="35"/>
  <c r="G21" i="35"/>
  <c r="G15" i="35"/>
  <c r="G28" i="35"/>
  <c r="G27" i="35"/>
  <c r="G26" i="35"/>
  <c r="G25" i="35"/>
  <c r="G24" i="35"/>
  <c r="G18" i="35"/>
  <c r="G6" i="35"/>
  <c r="G17" i="35"/>
  <c r="G16" i="35"/>
  <c r="G23" i="35"/>
  <c r="G20" i="35"/>
  <c r="G14" i="35"/>
  <c r="G22" i="35"/>
  <c r="G11" i="35"/>
  <c r="G8" i="35"/>
  <c r="G13" i="35"/>
  <c r="G7" i="35"/>
  <c r="G12" i="35"/>
  <c r="G9" i="35"/>
  <c r="G5" i="35"/>
  <c r="W18" i="32"/>
  <c r="N18" i="32"/>
  <c r="K18" i="32"/>
  <c r="H18" i="32"/>
  <c r="W23" i="32"/>
  <c r="N23" i="32"/>
  <c r="K23" i="32"/>
  <c r="H23" i="32"/>
  <c r="W19" i="32"/>
  <c r="N19" i="32"/>
  <c r="K19" i="32"/>
  <c r="H19" i="32"/>
  <c r="W22" i="32"/>
  <c r="N22" i="32"/>
  <c r="K22" i="32"/>
  <c r="H22" i="32"/>
  <c r="E22" i="32" s="1"/>
  <c r="W21" i="32"/>
  <c r="N21" i="32"/>
  <c r="K21" i="32"/>
  <c r="H21" i="32"/>
  <c r="W17" i="32"/>
  <c r="N17" i="32"/>
  <c r="K17" i="32"/>
  <c r="H17" i="32"/>
  <c r="W16" i="32"/>
  <c r="N16" i="32"/>
  <c r="K16" i="32"/>
  <c r="H16" i="32"/>
  <c r="W15" i="32"/>
  <c r="N15" i="32"/>
  <c r="K15" i="32"/>
  <c r="H15" i="32"/>
  <c r="W13" i="32"/>
  <c r="N13" i="32"/>
  <c r="K13" i="32"/>
  <c r="H13" i="32"/>
  <c r="W11" i="32"/>
  <c r="N11" i="32"/>
  <c r="K11" i="32"/>
  <c r="H11" i="32"/>
  <c r="W14" i="32"/>
  <c r="N14" i="32"/>
  <c r="K14" i="32"/>
  <c r="H14" i="32"/>
  <c r="W9" i="32"/>
  <c r="N9" i="32"/>
  <c r="K9" i="32"/>
  <c r="H9" i="32"/>
  <c r="W12" i="32"/>
  <c r="N12" i="32"/>
  <c r="K12" i="32"/>
  <c r="H12" i="32"/>
  <c r="W10" i="32"/>
  <c r="N10" i="32"/>
  <c r="K10" i="32"/>
  <c r="H10" i="32"/>
  <c r="N8" i="32"/>
  <c r="K8" i="32"/>
  <c r="H8" i="32"/>
  <c r="E16" i="32" l="1"/>
  <c r="E8" i="32"/>
  <c r="E14" i="32"/>
  <c r="E9" i="32"/>
  <c r="E13" i="32"/>
  <c r="E17" i="32"/>
  <c r="E21" i="32"/>
  <c r="E10" i="32"/>
  <c r="E15" i="32"/>
  <c r="E23" i="32"/>
  <c r="E18" i="32"/>
  <c r="E12" i="32"/>
  <c r="E11" i="32"/>
  <c r="E19" i="32"/>
</calcChain>
</file>

<file path=xl/sharedStrings.xml><?xml version="1.0" encoding="utf-8"?>
<sst xmlns="http://schemas.openxmlformats.org/spreadsheetml/2006/main" count="938" uniqueCount="319">
  <si>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</si>
  <si>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</si>
  <si>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</si>
  <si>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</si>
  <si>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</si>
  <si>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</si>
  <si>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</si>
  <si>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</si>
  <si>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</si>
  <si>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</si>
  <si>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</si>
  <si>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</si>
  <si>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</si>
  <si>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</si>
  <si>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</si>
  <si>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>LV</t>
  </si>
  <si>
    <t>EE</t>
  </si>
  <si>
    <t>PRO</t>
  </si>
  <si>
    <t>PRO KLASE</t>
  </si>
  <si>
    <t>EE29</t>
  </si>
  <si>
    <t>EE21</t>
  </si>
  <si>
    <t>EE69</t>
  </si>
  <si>
    <t>Ao Vaida</t>
  </si>
  <si>
    <t>Birger Kiirend</t>
  </si>
  <si>
    <t xml:space="preserve">Edvards Žodziņš </t>
  </si>
  <si>
    <t>Hans Christian Kull</t>
  </si>
  <si>
    <t>Kristjan Salmre</t>
  </si>
  <si>
    <t>Raivis Alkšārs</t>
  </si>
  <si>
    <t>Rolands Bērziņš</t>
  </si>
  <si>
    <t>Nikolass Bertāns</t>
  </si>
  <si>
    <t>NR.P.K.</t>
  </si>
  <si>
    <t>STARTA NR.</t>
  </si>
  <si>
    <t>VĀRDS, UZVĀRDS</t>
  </si>
  <si>
    <t>KOPVĒRTĒJUMS</t>
  </si>
  <si>
    <t>VIETA</t>
  </si>
  <si>
    <t>Klase</t>
  </si>
  <si>
    <t>1. posms</t>
  </si>
  <si>
    <t>2. posms</t>
  </si>
  <si>
    <t>3. posms</t>
  </si>
  <si>
    <t>4. posms</t>
  </si>
  <si>
    <t>5. posms</t>
  </si>
  <si>
    <t>14.05-15.05.2022, BKSB, RĪGA</t>
  </si>
  <si>
    <t>TOP 32</t>
  </si>
  <si>
    <t>1ST</t>
  </si>
  <si>
    <t>2ND</t>
  </si>
  <si>
    <t>3RD</t>
  </si>
  <si>
    <t>4TH</t>
  </si>
  <si>
    <t>PRO CLASS</t>
  </si>
  <si>
    <t>QUALIFICATION RESULTS</t>
  </si>
  <si>
    <t>Car no.</t>
  </si>
  <si>
    <t>Name Surname</t>
  </si>
  <si>
    <t>Q1</t>
  </si>
  <si>
    <t>Q2</t>
  </si>
  <si>
    <t>DRIVER</t>
  </si>
  <si>
    <t>QUALIFICATION RUN 1</t>
  </si>
  <si>
    <t>LINE</t>
  </si>
  <si>
    <t>ANGLE</t>
  </si>
  <si>
    <t>TOTAL</t>
  </si>
  <si>
    <t>QUALIFICATION RUN 2</t>
  </si>
  <si>
    <t>REGISTERED DRIVERS LIST</t>
  </si>
  <si>
    <t>Country</t>
  </si>
  <si>
    <t>BMW E36</t>
  </si>
  <si>
    <t>Andrius Vasiliauskas</t>
  </si>
  <si>
    <t>LT</t>
  </si>
  <si>
    <t>BMW E92</t>
  </si>
  <si>
    <t>LT93</t>
  </si>
  <si>
    <t>Benediktas Čirba</t>
  </si>
  <si>
    <t>FIN44</t>
  </si>
  <si>
    <t xml:space="preserve">Dennis Haggblom </t>
  </si>
  <si>
    <t>Donatas Macpreiksas</t>
  </si>
  <si>
    <t>BMW E82</t>
  </si>
  <si>
    <t>LV21</t>
  </si>
  <si>
    <t xml:space="preserve">Edmunds Bērziņš </t>
  </si>
  <si>
    <t>BMW E46</t>
  </si>
  <si>
    <t>LV25</t>
  </si>
  <si>
    <t>Gediminas Ivanauskas</t>
  </si>
  <si>
    <t>LT12</t>
  </si>
  <si>
    <t>Gediminas Levickas</t>
  </si>
  <si>
    <t>NISSAN 200SX</t>
  </si>
  <si>
    <t>MAZDA RX-8</t>
  </si>
  <si>
    <t>Ivo Cīrulis</t>
  </si>
  <si>
    <t>LV41</t>
  </si>
  <si>
    <t>Jānis Jurka</t>
  </si>
  <si>
    <t>BANNER BMW E46</t>
  </si>
  <si>
    <t>Juha Rintanen</t>
  </si>
  <si>
    <t>LV11</t>
  </si>
  <si>
    <t>Kestutis Telementas</t>
  </si>
  <si>
    <t>LT04</t>
  </si>
  <si>
    <t>BMW E30</t>
  </si>
  <si>
    <t>TOYOTA SUPRA</t>
  </si>
  <si>
    <t>LV66</t>
  </si>
  <si>
    <t>Raitis Maurāns</t>
  </si>
  <si>
    <t>LV9</t>
  </si>
  <si>
    <t>NISSAN SILVIA S15</t>
  </si>
  <si>
    <t>LV85</t>
  </si>
  <si>
    <t>NISSAN SILVIA S14.5</t>
  </si>
  <si>
    <t>LV12</t>
  </si>
  <si>
    <t>Sandra Janušauskaitė</t>
  </si>
  <si>
    <t>LT10</t>
  </si>
  <si>
    <t>Simas Kvietkauskas</t>
  </si>
  <si>
    <t>Valdas Vindžigelskis</t>
  </si>
  <si>
    <t>LV13</t>
  </si>
  <si>
    <t>Edgars Kroģeris</t>
  </si>
  <si>
    <t>BMW F22</t>
  </si>
  <si>
    <t>EE11</t>
  </si>
  <si>
    <t>Kevin Pesur</t>
  </si>
  <si>
    <t>BMW M2</t>
  </si>
  <si>
    <t>BMW 325</t>
  </si>
  <si>
    <t>Jako Pino</t>
  </si>
  <si>
    <t xml:space="preserve">Silvestras Bieliauskas </t>
  </si>
  <si>
    <t>LT24</t>
  </si>
  <si>
    <t>BMW 330</t>
  </si>
  <si>
    <t>LT313</t>
  </si>
  <si>
    <t>LT05</t>
  </si>
  <si>
    <t>Reinis Ozoliņš</t>
  </si>
  <si>
    <t>LV3</t>
  </si>
  <si>
    <t>Jānis Brālītis</t>
  </si>
  <si>
    <t>LV45</t>
  </si>
  <si>
    <t>Clerk of the Course:</t>
  </si>
  <si>
    <t>Secretary of the event:</t>
  </si>
  <si>
    <t>EE30</t>
  </si>
  <si>
    <t>FLUIDITY 15p.</t>
  </si>
  <si>
    <t>COMMITMENT 15p.</t>
  </si>
  <si>
    <t>EE17</t>
  </si>
  <si>
    <t>LV16</t>
  </si>
  <si>
    <t>LV115</t>
  </si>
  <si>
    <t>Car</t>
  </si>
  <si>
    <t>LV09</t>
  </si>
  <si>
    <t>LIVONIA DRIFT CHAMPIONSHIP</t>
  </si>
  <si>
    <t>BALTICS DRIFT CHAMPIONSHIP</t>
  </si>
  <si>
    <t>1.STAGE</t>
  </si>
  <si>
    <t>2.STAGE</t>
  </si>
  <si>
    <t>3.STAGE</t>
  </si>
  <si>
    <t>4.STAGE</t>
  </si>
  <si>
    <t>28.05.2022, SUMMER BASH 2022, EE</t>
  </si>
  <si>
    <t>02.07.2022, SUURHALLI DRIFT 2022, EE</t>
  </si>
  <si>
    <t>12.08-13.08.2022, KULBILOHO, EE</t>
  </si>
  <si>
    <t>NO</t>
  </si>
  <si>
    <t>CAR NO</t>
  </si>
  <si>
    <t>NAME SURNAME</t>
  </si>
  <si>
    <t>TOTAL CHAMPIONSHIP</t>
  </si>
  <si>
    <t>QUALIFICATION</t>
  </si>
  <si>
    <t>FINALS</t>
  </si>
  <si>
    <t xml:space="preserve">QUALIFICATION </t>
  </si>
  <si>
    <t xml:space="preserve">FINALS </t>
  </si>
  <si>
    <t xml:space="preserve">TOTAL </t>
  </si>
  <si>
    <t xml:space="preserve">QUALIFICATION  </t>
  </si>
  <si>
    <t xml:space="preserve">FINALS  </t>
  </si>
  <si>
    <t xml:space="preserve">TOTAL  </t>
  </si>
  <si>
    <t xml:space="preserve">QUALIFICATION   </t>
  </si>
  <si>
    <t xml:space="preserve">FINALS   </t>
  </si>
  <si>
    <t xml:space="preserve">TOTAL   </t>
  </si>
  <si>
    <t>EE75</t>
  </si>
  <si>
    <t>Simonas Vilcinskas</t>
  </si>
  <si>
    <t>Salvijus Budrys</t>
  </si>
  <si>
    <t>Paulius Laurinkus</t>
  </si>
  <si>
    <t>5.STAGE</t>
  </si>
  <si>
    <t>10.09-11.09.2022, WITCH KETTLE, LV</t>
  </si>
  <si>
    <t>LATVIJAS DRIFTA ČEMPIONĀTA KOMANDU IESKAITE SEMI PRO &amp; PRO</t>
  </si>
  <si>
    <t>ANONĪMIE</t>
  </si>
  <si>
    <t>LV1</t>
  </si>
  <si>
    <t>Daniels Lācis</t>
  </si>
  <si>
    <t>SEMI PRO</t>
  </si>
  <si>
    <t>LV37</t>
  </si>
  <si>
    <t>Jānis Bērziņš</t>
  </si>
  <si>
    <t>LV54</t>
  </si>
  <si>
    <t>Rudolfs Salmanis</t>
  </si>
  <si>
    <t>VIADA TEAM</t>
  </si>
  <si>
    <t>NIKOLASS BERTĀNS</t>
  </si>
  <si>
    <t>-</t>
  </si>
  <si>
    <t>EDGARS KROĢERIS</t>
  </si>
  <si>
    <t>17.06.-18.06.2022, LITHUANIA</t>
  </si>
  <si>
    <t>22.07.-23.07.2022, KURSENAI, LITHUANIA</t>
  </si>
  <si>
    <t xml:space="preserve">QUALIFICATION    </t>
  </si>
  <si>
    <t xml:space="preserve">FINALS    </t>
  </si>
  <si>
    <t xml:space="preserve">TOTAL    </t>
  </si>
  <si>
    <t>LT60</t>
  </si>
  <si>
    <t>LT69</t>
  </si>
  <si>
    <t>Simonas Vilčinskas</t>
  </si>
  <si>
    <t>LT54</t>
  </si>
  <si>
    <t>LT57</t>
  </si>
  <si>
    <t>Indrė Senkutė</t>
  </si>
  <si>
    <t>LV17</t>
  </si>
  <si>
    <t>Arturs Fedins</t>
  </si>
  <si>
    <t xml:space="preserve">QUALIFICATION     </t>
  </si>
  <si>
    <t xml:space="preserve">FINALS     </t>
  </si>
  <si>
    <t xml:space="preserve">TOTAL     </t>
  </si>
  <si>
    <t>6.STAGE</t>
  </si>
  <si>
    <t>Artūrs Fedins</t>
  </si>
  <si>
    <t>Edvinas Pocius</t>
  </si>
  <si>
    <t>Toyota GT86</t>
  </si>
  <si>
    <t>NISSAN S13</t>
  </si>
  <si>
    <t>40 p.</t>
  </si>
  <si>
    <t>30 p.</t>
  </si>
  <si>
    <t>STYLE 30 p.</t>
  </si>
  <si>
    <t>LT210</t>
  </si>
  <si>
    <t>LT16</t>
  </si>
  <si>
    <t>LT369</t>
  </si>
  <si>
    <t>LT88</t>
  </si>
  <si>
    <t>SILVIA TEAM</t>
  </si>
  <si>
    <t>6.posms</t>
  </si>
  <si>
    <t>ROLANDS BĒRZIŅŠ</t>
  </si>
  <si>
    <t>RAIVIS ALKŠĀRS</t>
  </si>
  <si>
    <t>Karl-Sander Lebbin</t>
  </si>
  <si>
    <t>LEGEND:</t>
  </si>
  <si>
    <t>gray Name Surname - No yearly licence</t>
  </si>
  <si>
    <t>black Name Surname - yearly license is issued</t>
  </si>
  <si>
    <t>orange Name Surname - paid for yearly licence but not issued</t>
  </si>
  <si>
    <t>NEZ SEASON 2022 TOTAL</t>
  </si>
  <si>
    <t>ROUND 1, KULBILOHU EE, 13.08-14.08.2022</t>
  </si>
  <si>
    <t>ROUND 2, KOKKOLA FI, 02.09-03.09.2022</t>
  </si>
  <si>
    <t>ROUND 3, RIGA LV, 07.10-08.10.2022</t>
  </si>
  <si>
    <t>Place</t>
  </si>
  <si>
    <t>Car #</t>
  </si>
  <si>
    <t>SEASON TOTAL</t>
  </si>
  <si>
    <t>STAGE TOTAL</t>
  </si>
  <si>
    <t xml:space="preserve">STAGE TOTAL </t>
  </si>
  <si>
    <t xml:space="preserve">STAGE TOTAL  </t>
  </si>
  <si>
    <t>Edvards Žodziņš</t>
  </si>
  <si>
    <t>FI69</t>
  </si>
  <si>
    <t>Kalle Rovanperä</t>
  </si>
  <si>
    <t>FI199</t>
  </si>
  <si>
    <t>Sander Kelner</t>
  </si>
  <si>
    <t>FI200</t>
  </si>
  <si>
    <t>FI994</t>
  </si>
  <si>
    <t>Joni-Kristeri Hellsten</t>
  </si>
  <si>
    <t>FI99</t>
  </si>
  <si>
    <t>Toni Ojatalo</t>
  </si>
  <si>
    <t>FI2</t>
  </si>
  <si>
    <t>Juha Pöytälaakso</t>
  </si>
  <si>
    <t>LT99</t>
  </si>
  <si>
    <t>FI320</t>
  </si>
  <si>
    <t>Teemu Peltola</t>
  </si>
  <si>
    <t>LT26</t>
  </si>
  <si>
    <t>FI88</t>
  </si>
  <si>
    <t>Niko Määttälä</t>
  </si>
  <si>
    <t>FI26</t>
  </si>
  <si>
    <t>Johannes Falck</t>
  </si>
  <si>
    <t>FI313</t>
  </si>
  <si>
    <t>Eerik Verronen</t>
  </si>
  <si>
    <t>Kestutis Telmentas</t>
  </si>
  <si>
    <t>LT98</t>
  </si>
  <si>
    <t>FI116</t>
  </si>
  <si>
    <t>Otto Björkskog</t>
  </si>
  <si>
    <t>FI74</t>
  </si>
  <si>
    <t>Herman Fleen</t>
  </si>
  <si>
    <t>FI79</t>
  </si>
  <si>
    <t>Mikko Viitala</t>
  </si>
  <si>
    <t>LT4</t>
  </si>
  <si>
    <t>Donatas Macpreikšas</t>
  </si>
  <si>
    <t>FI222</t>
  </si>
  <si>
    <t>Eemi Kamula</t>
  </si>
  <si>
    <t>FI23</t>
  </si>
  <si>
    <t>Oscar Haveri</t>
  </si>
  <si>
    <t>FI27</t>
  </si>
  <si>
    <t>Timo Tolppanen</t>
  </si>
  <si>
    <t>FI35</t>
  </si>
  <si>
    <t>Matti Luoma</t>
  </si>
  <si>
    <t>FI47</t>
  </si>
  <si>
    <t>Jiri Haapala</t>
  </si>
  <si>
    <t>FI71</t>
  </si>
  <si>
    <t>Eemi Härmä</t>
  </si>
  <si>
    <t>FI78</t>
  </si>
  <si>
    <t>Miika Viitala</t>
  </si>
  <si>
    <t>LT15</t>
  </si>
  <si>
    <t>Deimante Radzeviciute</t>
  </si>
  <si>
    <t>NO46</t>
  </si>
  <si>
    <t>Marius Andrusevicius</t>
  </si>
  <si>
    <t>FI10</t>
  </si>
  <si>
    <t>Pasi Koliseva</t>
  </si>
  <si>
    <t>FI11</t>
  </si>
  <si>
    <t>Pekka Lehtimäki</t>
  </si>
  <si>
    <t>FI17</t>
  </si>
  <si>
    <t>Petri Nömmik</t>
  </si>
  <si>
    <t>FI215</t>
  </si>
  <si>
    <t>Miska Salmela</t>
  </si>
  <si>
    <t>FI555</t>
  </si>
  <si>
    <t>Sami Tammi</t>
  </si>
  <si>
    <t>FI59</t>
  </si>
  <si>
    <t>Juho Piri</t>
  </si>
  <si>
    <t>Sandra Janusauskaite</t>
  </si>
  <si>
    <t>FI144</t>
  </si>
  <si>
    <t>Jarmo Roukala</t>
  </si>
  <si>
    <t>FI22</t>
  </si>
  <si>
    <t>Niklas Jokinen</t>
  </si>
  <si>
    <t>FI44</t>
  </si>
  <si>
    <t>Dennis Häggblom</t>
  </si>
  <si>
    <t>FI55</t>
  </si>
  <si>
    <t>Niklas Wik</t>
  </si>
  <si>
    <t>FI77</t>
  </si>
  <si>
    <t>Sebastian Engblom</t>
  </si>
  <si>
    <t>FI83</t>
  </si>
  <si>
    <t>Jussi Korvola</t>
  </si>
  <si>
    <t>FI96</t>
  </si>
  <si>
    <t>Joni Rakkolainen</t>
  </si>
  <si>
    <t>Silvestras Bieliauskas</t>
  </si>
  <si>
    <t>LT91</t>
  </si>
  <si>
    <t>07.10-08.10.2022, BKSB, RIGA</t>
  </si>
  <si>
    <t>10.09-11.09.2022, WITCH KETTLE, RIGA</t>
  </si>
  <si>
    <t>NEZ DRIFT CHAMPIONSHIP 3. STAGE</t>
  </si>
  <si>
    <t>LIVONIA DRIFT CHAMPIONSHIP 6. STAGE</t>
  </si>
  <si>
    <t>BKSB, RIGA</t>
  </si>
  <si>
    <t>07.10-08.10.2022</t>
  </si>
  <si>
    <t>NEZ DRIFT GRAND FINALS 2022</t>
  </si>
  <si>
    <t>BKSB, RIGA, 07.10-08.10.2022</t>
  </si>
  <si>
    <t>BMW E34</t>
  </si>
  <si>
    <t>Toyota Mark2 JZX81</t>
  </si>
  <si>
    <t>Sami Haatainen</t>
  </si>
  <si>
    <t>FI</t>
  </si>
  <si>
    <t>NISSAN 200SX S13</t>
  </si>
  <si>
    <t>FI20</t>
  </si>
  <si>
    <t>BMW M3</t>
  </si>
  <si>
    <t>HONDA S2000</t>
  </si>
  <si>
    <t>BME E46</t>
  </si>
  <si>
    <t>LT70</t>
  </si>
  <si>
    <t>BMW 344</t>
  </si>
  <si>
    <t>07.10.2022 plkst. 15:00</t>
  </si>
  <si>
    <t>07.10.2022 plkst. 19:30</t>
  </si>
  <si>
    <t>LATVIA DRIFT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</si>
</sst>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6]dddd\,\ yyyy&quot;. gada &quot;d\.\ mmmm;@"/>
    <numFmt numFmtId="165" formatCode="h:mm;@"/>
    <numFmt numFmtId="166" formatCode="0.0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8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22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" xfId="0" applyFont="1" applyBorder="1"/>
    <xf numFmtId="0" fontId="10" fillId="0" borderId="9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16" fontId="25" fillId="5" borderId="5" xfId="0" applyNumberFormat="1" applyFont="1" applyFill="1" applyBorder="1" applyAlignment="1">
      <alignment horizontal="center"/>
    </xf>
    <xf numFmtId="16" fontId="25" fillId="5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0" fontId="22" fillId="0" borderId="33" xfId="3" applyFont="1" applyBorder="1" applyAlignment="1">
      <alignment vertical="center"/>
    </xf>
    <xf numFmtId="0" fontId="23" fillId="5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Fill="1" applyBorder="1"/>
    <xf numFmtId="0" fontId="10" fillId="0" borderId="9" xfId="0" applyFont="1" applyFill="1" applyBorder="1"/>
    <xf numFmtId="0" fontId="10" fillId="0" borderId="13" xfId="0" applyFont="1" applyFill="1" applyBorder="1"/>
    <xf numFmtId="1" fontId="10" fillId="0" borderId="14" xfId="0" applyNumberFormat="1" applyFont="1" applyBorder="1"/>
    <xf numFmtId="1" fontId="10" fillId="0" borderId="7" xfId="0" applyNumberFormat="1" applyFont="1" applyBorder="1"/>
    <xf numFmtId="1" fontId="10" fillId="0" borderId="12" xfId="0" applyNumberFormat="1" applyFont="1" applyBorder="1"/>
    <xf numFmtId="1" fontId="10" fillId="0" borderId="6" xfId="0" applyNumberFormat="1" applyFont="1" applyBorder="1"/>
    <xf numFmtId="1" fontId="10" fillId="0" borderId="1" xfId="0" applyNumberFormat="1" applyFont="1" applyBorder="1"/>
    <xf numFmtId="1" fontId="10" fillId="0" borderId="9" xfId="0" applyNumberFormat="1" applyFont="1" applyBorder="1"/>
    <xf numFmtId="1" fontId="10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11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7" fillId="8" borderId="0" xfId="0" applyFont="1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29" fillId="8" borderId="0" xfId="0" applyFont="1" applyFill="1" applyAlignment="1">
      <alignment horizontal="left"/>
    </xf>
    <xf numFmtId="0" fontId="28" fillId="8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/>
    <xf numFmtId="0" fontId="6" fillId="0" borderId="8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0</xdr:rowOff>
    </xdr:from>
    <xdr:to>
      <xdr:col>3</xdr:col>
      <xdr:colOff>558800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7BAE70-B81F-3842-BA7F-7E9C5C7807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30200" y="889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190500</xdr:rowOff>
    </xdr:from>
    <xdr:to>
      <xdr:col>3</xdr:col>
      <xdr:colOff>673100</xdr:colOff>
      <xdr:row>5</xdr:row>
      <xdr:rowOff>139699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905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11</xdr:row>
      <xdr:rowOff>139700</xdr:rowOff>
    </xdr:from>
    <xdr:to>
      <xdr:col>17</xdr:col>
      <xdr:colOff>101600</xdr:colOff>
      <xdr:row>15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2DD8B6-9D02-4640-BC17-69BB323BBC4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340600" y="2298700"/>
          <a:ext cx="30480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40" totalsRowShown="0" headerRowDxfId="128" dataDxfId="127">
  <autoFilter ref="B8:F40" xr:uid="{545AD78E-99EE-5B40-9B2A-99DF9BD64582}"/>
  <tableColumns count="5">
    <tableColumn id="1" xr3:uid="{AC4AC935-F7FF-8446-8030-ECED817D43D1}" name="#" dataDxfId="126"/>
    <tableColumn id="2" xr3:uid="{0396FD18-74A2-4841-80E5-45D484E01FA0}" name="Car no." dataDxfId="125"/>
    <tableColumn id="3" xr3:uid="{0B0A2731-EA47-3944-81E9-50581E5BB7BC}" name="Name Surname" dataDxfId="124"/>
    <tableColumn id="6" xr3:uid="{1C799121-F4DF-2F4D-B59D-29FE19EC8C18}" name="Car" dataDxfId="123"/>
    <tableColumn id="4" xr3:uid="{5BD340EF-1D08-9E48-ACD5-2C85F65E6BC8}" name="Country" dataDxfId="1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41" totalsRowShown="0" headerRowDxfId="121" dataDxfId="120">
  <autoFilter ref="B9:G41" xr:uid="{21383676-882F-CE40-BD06-CF9CFCDA117D}"/>
  <sortState xmlns:xlrd2="http://schemas.microsoft.com/office/spreadsheetml/2017/richdata2" ref="B10:G41">
    <sortCondition ref="B9:B41"/>
  </sortState>
  <tableColumns count="6">
    <tableColumn id="1" xr3:uid="{3542E0A0-A8B9-3E40-B243-532A7D791282}" name="#" dataDxfId="119"/>
    <tableColumn id="2" xr3:uid="{7116605A-2395-CB49-B540-1213EDD0A90B}" name="Car no." dataDxfId="118"/>
    <tableColumn id="3" xr3:uid="{21F644C2-108A-A74D-9A61-EBC7104B3A2E}" name="Name Surname" dataDxfId="117"/>
    <tableColumn id="4" xr3:uid="{598A6E3D-AD6F-5948-AACB-FAC26600491A}" name="Q1" dataDxfId="116"/>
    <tableColumn id="11" xr3:uid="{2C028496-7B1B-1A4C-A4DB-8CA1C0B6C370}" name="Q2" dataDxfId="115"/>
    <tableColumn id="12" xr3:uid="{B89CA9C8-0AFD-F048-AD3F-BC80350591DB}" name="BEST Q" dataDxfId="1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05272-0A7E-3C4F-AE85-C9479C62B760}" name="Table56" displayName="Table56" ref="B4:G36" totalsRowShown="0" dataDxfId="113">
  <autoFilter ref="B4:G36" xr:uid="{30605272-0A7E-3C4F-AE85-C9479C62B760}"/>
  <sortState xmlns:xlrd2="http://schemas.microsoft.com/office/spreadsheetml/2017/richdata2" ref="B5:G36">
    <sortCondition descending="1" ref="F4:F36"/>
  </sortState>
  <tableColumns count="6">
    <tableColumn id="1" xr3:uid="{5B93A465-B556-D441-AE91-FC1FA8C4D56E}" name="NR.P.K." dataDxfId="112"/>
    <tableColumn id="2" xr3:uid="{8961A97B-DDEC-B242-B7A3-9FBF1D8A3B8C}" name="STARTA NR." dataDxfId="111"/>
    <tableColumn id="3" xr3:uid="{554A2AFD-18EB-FC4B-97EB-245046894769}" name="VĀRDS, UZVĀRDS" dataDxfId="110"/>
    <tableColumn id="7" xr3:uid="{D310D60C-3839-B243-A349-08E0CA48E579}" name="KVALIFIKĀCIJA" dataDxfId="109"/>
    <tableColumn id="6" xr3:uid="{736C0BDD-DB89-6A4A-A21B-CA03A79FF8E6}" name="FINĀLS" dataDxfId="108"/>
    <tableColumn id="5" xr3:uid="{C31DADAE-F0D7-3A45-9F71-C3CFF7C01017}" name="KOPVĒRTĒJUMS" dataDxfId="107">
      <calculatedColumnFormula>Table56[[#This Row],[FINĀLS]]+Table56[[#This Row],[KVALIFIKĀCIJA]]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83D5E8-0356-004C-A7F1-13161CE718B7}" name="Table5610" displayName="Table5610" ref="B4:N70" totalsRowShown="0" dataDxfId="106">
  <autoFilter ref="B4:N70" xr:uid="{6A83D5E8-0356-004C-A7F1-13161CE718B7}"/>
  <sortState xmlns:xlrd2="http://schemas.microsoft.com/office/spreadsheetml/2017/richdata2" ref="B5:N70">
    <sortCondition descending="1" ref="E4:E70"/>
  </sortState>
  <tableColumns count="13">
    <tableColumn id="1" xr3:uid="{61A52D7B-4674-8241-910C-658621164605}" name="Place" dataDxfId="105"/>
    <tableColumn id="2" xr3:uid="{75122FA4-C632-F44C-8D54-861E182B4BAB}" name="Car #" dataDxfId="104"/>
    <tableColumn id="3" xr3:uid="{082D293B-C51A-C849-9B59-6100DEAAA0DE}" name="NAME SURNAME" dataDxfId="103"/>
    <tableColumn id="4" xr3:uid="{0A48562F-5C3D-344B-BC36-F62383509E8A}" name="SEASON TOTAL" dataDxfId="102">
      <calculatedColumnFormula>Table5610[[#This Row],[STAGE TOTAL]]+Table5610[[#This Row],[STAGE TOTAL ]]+Table5610[[#This Row],[STAGE TOTAL  ]]</calculatedColumnFormula>
    </tableColumn>
    <tableColumn id="13" xr3:uid="{E8BD1419-C737-F443-9C64-397E45E08D86}" name="QUALIFICATION" dataDxfId="101"/>
    <tableColumn id="12" xr3:uid="{BC73452B-FCAA-AA49-9AC0-CC4A157AC009}" name="FINALS" dataDxfId="100"/>
    <tableColumn id="11" xr3:uid="{B1E42E12-C2A2-C342-8CD5-E3A9A464320B}" name="STAGE TOTAL" dataDxfId="99">
      <calculatedColumnFormula>Table5610[[#This Row],[FINALS]]+Table5610[[#This Row],[QUALIFICATION]]</calculatedColumnFormula>
    </tableColumn>
    <tableColumn id="10" xr3:uid="{98D8121B-C06F-5B4C-B45A-0B711BF153B3}" name="QUALIFICATION " dataDxfId="98"/>
    <tableColumn id="9" xr3:uid="{A11FF3D3-8713-E84F-A47A-A645F23D26D8}" name="FINALS " dataDxfId="97"/>
    <tableColumn id="8" xr3:uid="{32BF24F2-A20C-424F-A6C3-5D54F6A7FCA2}" name="STAGE TOTAL " dataDxfId="96">
      <calculatedColumnFormula>Table5610[[#This Row],[FINALS ]]+Table5610[[#This Row],[QUALIFICATION ]]</calculatedColumnFormula>
    </tableColumn>
    <tableColumn id="7" xr3:uid="{D70FACA0-CF1F-C24A-BA97-6A879E019C6A}" name="QUALIFICATION  " dataDxfId="95"/>
    <tableColumn id="6" xr3:uid="{E395A0FB-AC78-9343-9C26-F2716D0DD77A}" name="FINALS  " dataDxfId="94"/>
    <tableColumn id="5" xr3:uid="{2C298947-C6E3-7341-AFFE-8C5A3F298D65}" name="STAGE TOTAL  " dataDxfId="93">
      <calculatedColumnFormula>Table5610[[#This Row],[FINALS  ]]+Table5610[[#This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E716B-3325-CD45-BB92-EBDDFD850DE8}" name="Table562" displayName="Table562" ref="B7:W26" totalsRowShown="0" headerRowDxfId="92" dataDxfId="91">
  <autoFilter ref="B7:W26" xr:uid="{0ACE716B-3325-CD45-BB92-EBDDFD850DE8}"/>
  <sortState xmlns:xlrd2="http://schemas.microsoft.com/office/spreadsheetml/2017/richdata2" ref="B8:W26">
    <sortCondition descending="1" ref="E7:E26"/>
  </sortState>
  <tableColumns count="22">
    <tableColumn id="1" xr3:uid="{E347ED49-A870-E744-846D-C2544BA9F268}" name="NO" dataDxfId="90"/>
    <tableColumn id="2" xr3:uid="{CF8D55B0-22F4-EB44-A4B1-F244DE270AEE}" name="CAR NO" dataDxfId="89"/>
    <tableColumn id="3" xr3:uid="{7F296E03-4796-CC49-80E5-F5DFEED74679}" name="NAME SURNAME" dataDxfId="88"/>
    <tableColumn id="4" xr3:uid="{1AC9E557-959A-4A4D-8B87-905F93F1CD85}" name="TOTAL CHAMPIONSHIP" dataDxfId="87">
      <calculatedColumnFormula>Table562[[#This Row],[TOTAL]]+Table562[[#This Row],[TOTAL     ]]+Table562[[#This Row],[TOTAL ]]+Table562[[#This Row],[TOTAL  ]]+Table562[[#This Row],[TOTAL   ]]+Table562[[#This Row],[TOTAL    ]]</calculatedColumnFormula>
    </tableColumn>
    <tableColumn id="7" xr3:uid="{04BAB08A-1830-2742-8FB1-3B307968B6DA}" name="QUALIFICATION" dataDxfId="86"/>
    <tableColumn id="6" xr3:uid="{C0AC87C4-377E-0942-9FF6-826134DE4B6D}" name="FINALS" dataDxfId="85"/>
    <tableColumn id="5" xr3:uid="{D50434FE-85DC-5B46-BA97-352985CC7565}" name="TOTAL" dataDxfId="84">
      <calculatedColumnFormula>Table562[[#This Row],[FINALS]]+Table562[[#This Row],[QUALIFICATION]]</calculatedColumnFormula>
    </tableColumn>
    <tableColumn id="13" xr3:uid="{4E286866-41E2-1544-802E-85D501070424}" name="QUALIFICATION " dataDxfId="83"/>
    <tableColumn id="12" xr3:uid="{A24F3D9F-0D9C-344C-B277-FF0C3837F964}" name="FINALS " dataDxfId="82"/>
    <tableColumn id="11" xr3:uid="{24DD9A62-ED02-4843-96D2-5A5940E636CE}" name="TOTAL " dataDxfId="81">
      <calculatedColumnFormula>Table562[[#This Row],[QUALIFICATION ]]+Table562[[#This Row],[FINALS ]]</calculatedColumnFormula>
    </tableColumn>
    <tableColumn id="16" xr3:uid="{39927922-BAF8-F74A-8F5E-97B51940971F}" name="QUALIFICATION  " dataDxfId="80"/>
    <tableColumn id="15" xr3:uid="{A41E7E07-12DB-D044-9118-8FF2508A1542}" name="FINALS  " dataDxfId="79"/>
    <tableColumn id="14" xr3:uid="{B5127931-BD8B-BE40-8F07-5373DDE3C0E4}" name="TOTAL  " dataDxfId="78">
      <calculatedColumnFormula>Table562[[#This Row],[QUALIFICATION  ]]+Table562[[#This Row],[FINALS  ]]</calculatedColumnFormula>
    </tableColumn>
    <tableColumn id="19" xr3:uid="{EB706042-4D4C-F44B-812D-89A34FBD1D6A}" name="QUALIFICATION   " dataDxfId="77"/>
    <tableColumn id="18" xr3:uid="{EE6462C1-A1D5-F441-A35A-ED7456AB7CF6}" name="FINALS   " dataDxfId="76"/>
    <tableColumn id="17" xr3:uid="{BD6FC587-4F83-FE41-940A-29AB64756FB9}" name="TOTAL   " dataDxfId="75">
      <calculatedColumnFormula>Table562[[#This Row],[FINALS   ]]+Table562[[#This Row],[QUALIFICATION   ]]</calculatedColumnFormula>
    </tableColumn>
    <tableColumn id="22" xr3:uid="{48F12744-8BB5-9642-98EE-2BE4092BFD8C}" name="QUALIFICATION    " dataDxfId="74"/>
    <tableColumn id="21" xr3:uid="{9B8D57CA-2F6E-694D-95E4-B827E08ECF28}" name="FINALS    " dataDxfId="73"/>
    <tableColumn id="20" xr3:uid="{39281F20-53F6-3B40-930B-D0A9C2815643}" name="TOTAL    " dataDxfId="72">
      <calculatedColumnFormula>Table562[[#This Row],[QUALIFICATION    ]]+Table562[[#This Row],[FINALS    ]]</calculatedColumnFormula>
    </tableColumn>
    <tableColumn id="10" xr3:uid="{092BCA13-1CF1-6141-939B-3C1850D0930F}" name="QUALIFICATION     " dataDxfId="71"/>
    <tableColumn id="9" xr3:uid="{EE9127AD-1E65-9843-ABE6-C56D9E111675}" name="FINALS     " dataDxfId="70"/>
    <tableColumn id="8" xr3:uid="{ACC43501-C5D0-7147-8221-1B5AE1F5C7C6}" name="TOTAL     " dataDxfId="69">
      <calculatedColumnFormula>Table562[[#This Row],[QUALIFICATION     ]]+Table562[[#This Row],[FINALS     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46C59A-8D88-D448-A875-24657FC59E26}" name="Table5628" displayName="Table5628" ref="B7:W19" totalsRowShown="0" headerRowDxfId="68" dataDxfId="67">
  <autoFilter ref="B7:W19" xr:uid="{F246C59A-8D88-D448-A875-24657FC59E26}"/>
  <sortState xmlns:xlrd2="http://schemas.microsoft.com/office/spreadsheetml/2017/richdata2" ref="B8:W19">
    <sortCondition descending="1" ref="E7:E19"/>
  </sortState>
  <tableColumns count="22">
    <tableColumn id="1" xr3:uid="{F5DA0239-430D-C649-8CA5-FFD8BFE39355}" name="NO" dataDxfId="66"/>
    <tableColumn id="2" xr3:uid="{F6D4E912-B835-D047-8155-AA401F932545}" name="CAR NO" dataDxfId="65"/>
    <tableColumn id="3" xr3:uid="{3AA5D8DA-EABE-EA4C-9AB8-385A06D377E4}" name="NAME SURNAME" dataDxfId="64"/>
    <tableColumn id="4" xr3:uid="{F2025DFC-11F6-A044-9427-96924D29948C}" name="TOTAL CHAMPIONSHIP" dataDxfId="63">
      <calculatedColumnFormula>Table5628[[#This Row],[TOTAL]]+Table5628[[#This Row],[TOTAL     ]]+Table5628[[#This Row],[TOTAL ]]+Table5628[[#This Row],[TOTAL  ]]+Table5628[[#This Row],[TOTAL   ]]+Table5628[[#This Row],[TOTAL    ]]</calculatedColumnFormula>
    </tableColumn>
    <tableColumn id="7" xr3:uid="{21D55E0C-66E7-7946-9F59-E0902E8AE1D8}" name="QUALIFICATION" dataDxfId="62"/>
    <tableColumn id="6" xr3:uid="{AEBF2508-2E89-8F4A-A49E-92DCACF8998B}" name="FINALS" dataDxfId="61"/>
    <tableColumn id="5" xr3:uid="{893ACA4A-FBB1-D94B-8F8B-381DD4263DC8}" name="TOTAL" dataDxfId="60">
      <calculatedColumnFormula>Table5628[[#This Row],[FINALS]]+Table5628[[#This Row],[QUALIFICATION]]</calculatedColumnFormula>
    </tableColumn>
    <tableColumn id="13" xr3:uid="{D66050AE-78D9-354D-90F3-61E8A0CC98B3}" name="QUALIFICATION " dataDxfId="59"/>
    <tableColumn id="12" xr3:uid="{3D10BF0D-D088-F247-B973-0A5CC6DD917B}" name="FINALS " dataDxfId="58"/>
    <tableColumn id="11" xr3:uid="{D80B5C62-AE3A-E04A-9ECB-6BE5B08862EE}" name="TOTAL " dataDxfId="57">
      <calculatedColumnFormula>Table5628[[#This Row],[QUALIFICATION ]]+Table5628[[#This Row],[FINALS ]]</calculatedColumnFormula>
    </tableColumn>
    <tableColumn id="16" xr3:uid="{E9C38C5F-D9A9-194E-B559-B5326C573D15}" name="QUALIFICATION  " dataDxfId="56"/>
    <tableColumn id="15" xr3:uid="{1F7CDE09-D0C1-4A45-8EBF-06D664E128FA}" name="FINALS  " dataDxfId="55"/>
    <tableColumn id="14" xr3:uid="{6C34DA7B-7DAA-9149-8D9E-98A82EB603DD}" name="TOTAL  " dataDxfId="54">
      <calculatedColumnFormula>Table5628[[#This Row],[QUALIFICATION  ]]+Table5628[[#This Row],[FINALS  ]]</calculatedColumnFormula>
    </tableColumn>
    <tableColumn id="19" xr3:uid="{4307D312-3F65-5540-B3AE-D14AA265261F}" name="QUALIFICATION   " dataDxfId="53"/>
    <tableColumn id="18" xr3:uid="{7377D782-6506-6F4F-BCFC-CE6C339C7880}" name="FINALS   " dataDxfId="52"/>
    <tableColumn id="17" xr3:uid="{8943CB59-148E-7243-8AA2-0B2DE777A120}" name="TOTAL   " dataDxfId="51">
      <calculatedColumnFormula>Table5628[[#This Row],[FINALS   ]]+Table5628[[#This Row],[QUALIFICATION   ]]</calculatedColumnFormula>
    </tableColumn>
    <tableColumn id="22" xr3:uid="{D46C03AB-8783-A14C-95C5-C0A81ACBF50B}" name="QUALIFICATION    " dataDxfId="50"/>
    <tableColumn id="21" xr3:uid="{829CD572-9FB1-874A-8771-34C60AF472DC}" name="FINALS    " dataDxfId="49"/>
    <tableColumn id="20" xr3:uid="{959BDDDD-2A46-444B-9302-D59406CD4E64}" name="TOTAL    " dataDxfId="48">
      <calculatedColumnFormula>Table5628[[#This Row],[QUALIFICATION    ]]+Table5628[[#This Row],[FINALS    ]]</calculatedColumnFormula>
    </tableColumn>
    <tableColumn id="10" xr3:uid="{E3C9EE6D-FF5D-F84D-83A8-94F7EEF2BB8A}" name="QUALIFICATION     " dataDxfId="47"/>
    <tableColumn id="9" xr3:uid="{5C0ACE0D-90A6-BF42-B716-A59A377CD6F0}" name="FINALS     " dataDxfId="46"/>
    <tableColumn id="8" xr3:uid="{20648B0B-5E3D-8F45-B122-5B09C7302A4D}" name="TOTAL     " dataDxfId="45">
      <calculatedColumnFormula>Table5628[[#This Row],[QUALIFICATION     ]]+Table5628[[#This Row],[FINALS     ]]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83B175-D417-CF45-BF6A-F7E39CDAC378}" name="Table5694" displayName="Table5694" ref="B5:W28" totalsRowShown="0" dataDxfId="44">
  <autoFilter ref="B5:W28" xr:uid="{4683B175-D417-CF45-BF6A-F7E39CDAC378}"/>
  <sortState xmlns:xlrd2="http://schemas.microsoft.com/office/spreadsheetml/2017/richdata2" ref="B6:W28">
    <sortCondition descending="1" ref="E5:E28"/>
  </sortState>
  <tableColumns count="22">
    <tableColumn id="1" xr3:uid="{5A8DF513-F371-4B4B-9C67-43A9ECDF2B9C}" name="NO" dataDxfId="43"/>
    <tableColumn id="2" xr3:uid="{1A6D386B-3DED-FE48-BF4F-27B9105D6997}" name="CAR NO" dataDxfId="42"/>
    <tableColumn id="3" xr3:uid="{36B347C6-866F-A54E-A8E6-987BA9AA85F7}" name="NAME SURNAME" dataDxfId="41"/>
    <tableColumn id="4" xr3:uid="{8D051938-C1DD-5742-9BE7-DEBD73D49C23}" name="TOTAL CHAMPIONSHIP" dataDxfId="40">
      <calculatedColumnFormula>Table5694[[#This Row],[TOTAL]]+Table5694[[#This Row],[TOTAL     ]]+Table5694[[#This Row],[TOTAL ]]+Table5694[[#This Row],[TOTAL  ]]+Table5694[[#This Row],[TOTAL   ]]+Table5694[[#This Row],[TOTAL    ]]</calculatedColumnFormula>
    </tableColumn>
    <tableColumn id="7" xr3:uid="{32D0B20D-31AA-0F48-93C3-532F5A5432CC}" name="QUALIFICATION" dataDxfId="39"/>
    <tableColumn id="6" xr3:uid="{532EFBE5-E3A7-834F-8D47-72394A8002F9}" name="FINALS" dataDxfId="38"/>
    <tableColumn id="5" xr3:uid="{390B13DF-7743-5A43-A580-0B37F218948C}" name="TOTAL" dataDxfId="37">
      <calculatedColumnFormula>Table5694[[#This Row],[QUALIFICATION]]+Table5694[[#This Row],[FINALS]]</calculatedColumnFormula>
    </tableColumn>
    <tableColumn id="13" xr3:uid="{B6074767-1A80-4C45-925F-B76568A1706C}" name="QUALIFICATION " dataDxfId="36"/>
    <tableColumn id="12" xr3:uid="{DD611DDC-2A91-0B43-89EC-CB25906BE6E8}" name="FINALS " dataDxfId="35"/>
    <tableColumn id="11" xr3:uid="{7D1E25D7-5888-D449-943A-EED97C381506}" name="TOTAL " dataDxfId="34">
      <calculatedColumnFormula>Table5694[[#This Row],[QUALIFICATION ]]+Table5694[[#This Row],[FINALS ]]</calculatedColumnFormula>
    </tableColumn>
    <tableColumn id="16" xr3:uid="{6B041289-9A3F-A841-BBD6-AEFCE5FAD578}" name="QUALIFICATION  " dataDxfId="33"/>
    <tableColumn id="15" xr3:uid="{D032E43C-D6A8-ED45-859C-97E3F751402D}" name="FINALS  " dataDxfId="32"/>
    <tableColumn id="14" xr3:uid="{69D8E47B-AAEC-5441-8A38-EC05285A1059}" name="TOTAL  " dataDxfId="31">
      <calculatedColumnFormula>Table5694[[#This Row],[QUALIFICATION  ]]+Table5694[[#This Row],[FINALS  ]]</calculatedColumnFormula>
    </tableColumn>
    <tableColumn id="19" xr3:uid="{C11BA600-86B1-C345-8350-4FC4F1BA0514}" name="QUALIFICATION   " dataDxfId="30"/>
    <tableColumn id="18" xr3:uid="{1E0CEFA6-BF44-3447-8186-541B1E8954A6}" name="FINALS   " dataDxfId="29"/>
    <tableColumn id="17" xr3:uid="{2FC4AD65-9770-A449-8562-AE8CEBAE7D29}" name="TOTAL   " dataDxfId="28">
      <calculatedColumnFormula>Table5694[[#This Row],[QUALIFICATION   ]]+Table5694[[#This Row],[FINALS   ]]</calculatedColumnFormula>
    </tableColumn>
    <tableColumn id="22" xr3:uid="{59BF5B61-B761-4146-B500-ABB59793BAFF}" name="QUALIFICATION    " dataDxfId="27"/>
    <tableColumn id="21" xr3:uid="{6EDEB75C-D178-C341-8591-A91262A251FD}" name="FINALS    " dataDxfId="26"/>
    <tableColumn id="20" xr3:uid="{C1D69A50-C75C-7D4D-AC30-4594D6DBA6EE}" name="TOTAL    " dataDxfId="25">
      <calculatedColumnFormula>Table5694[[#This Row],[FINALS    ]]+Table5694[[#This Row],[QUALIFICATION    ]]</calculatedColumnFormula>
    </tableColumn>
    <tableColumn id="10" xr3:uid="{0BD94EBB-783F-5B4D-BB49-DBADD09C6017}" name="QUALIFICATION     " dataDxfId="24"/>
    <tableColumn id="9" xr3:uid="{D9105279-7C1F-3D42-AD79-9E00A9DD8C3A}" name="FINALS     " dataDxfId="23"/>
    <tableColumn id="8" xr3:uid="{1DE902FA-B9EE-014F-BDD2-FE84E6568D42}" name="TOTAL     " dataDxfId="22">
      <calculatedColumnFormula>Table5694[[#This Row],[QUALIFICATION     ]]+Table5694[[#This Row],[FINALS 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61"/>
  <sheetViews>
    <sheetView tabSelected="1" topLeftCell="A35" workbookViewId="0">
      <selection activeCell="C60" sqref="C60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6.6640625" style="1" customWidth="1"/>
    <col min="5" max="5" width="16.5" style="114" bestFit="1" customWidth="1"/>
    <col min="6" max="6" width="11.1640625" style="3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6" ht="5" customHeight="1" x14ac:dyDescent="0.2"/>
    <row r="2" spans="2:6" ht="21" customHeight="1" x14ac:dyDescent="0.2">
      <c r="C2" s="125"/>
      <c r="D2" s="185" t="s">
        <v>299</v>
      </c>
      <c r="E2" s="185"/>
      <c r="F2" s="185"/>
    </row>
    <row r="3" spans="2:6" ht="21" customHeight="1" x14ac:dyDescent="0.2">
      <c r="C3" s="58"/>
      <c r="D3" s="184" t="s">
        <v>300</v>
      </c>
      <c r="E3" s="184"/>
      <c r="F3" s="184"/>
    </row>
    <row r="4" spans="2:6" ht="14" customHeight="1" x14ac:dyDescent="0.2">
      <c r="D4" s="181" t="s">
        <v>304</v>
      </c>
      <c r="E4" s="181"/>
      <c r="F4" s="181"/>
    </row>
    <row r="5" spans="2:6" ht="19" customHeight="1" x14ac:dyDescent="0.2">
      <c r="D5" s="182" t="s">
        <v>59</v>
      </c>
      <c r="E5" s="182"/>
      <c r="F5" s="182"/>
    </row>
    <row r="6" spans="2:6" ht="18" customHeight="1" x14ac:dyDescent="0.2">
      <c r="D6" s="183" t="s">
        <v>47</v>
      </c>
      <c r="E6" s="183"/>
      <c r="F6" s="183"/>
    </row>
    <row r="7" spans="2:6" ht="8" customHeight="1" x14ac:dyDescent="0.2">
      <c r="D7" s="5"/>
      <c r="E7" s="115"/>
    </row>
    <row r="8" spans="2:6" s="4" customFormat="1" ht="23" customHeight="1" x14ac:dyDescent="0.2">
      <c r="B8" s="42" t="s">
        <v>0</v>
      </c>
      <c r="C8" s="42" t="s">
        <v>49</v>
      </c>
      <c r="D8" s="42" t="s">
        <v>50</v>
      </c>
      <c r="E8" s="42" t="s">
        <v>126</v>
      </c>
      <c r="F8" s="42" t="s">
        <v>60</v>
      </c>
    </row>
    <row r="9" spans="2:6" x14ac:dyDescent="0.2">
      <c r="B9" s="34">
        <v>1</v>
      </c>
      <c r="C9" s="34" t="s">
        <v>115</v>
      </c>
      <c r="D9" s="52" t="s">
        <v>114</v>
      </c>
      <c r="E9" s="34" t="s">
        <v>191</v>
      </c>
      <c r="F9" s="34" t="s">
        <v>15</v>
      </c>
    </row>
    <row r="10" spans="2:6" x14ac:dyDescent="0.2">
      <c r="B10" s="34">
        <v>2</v>
      </c>
      <c r="C10" s="34" t="s">
        <v>87</v>
      </c>
      <c r="D10" s="52" t="s">
        <v>69</v>
      </c>
      <c r="E10" s="34" t="s">
        <v>70</v>
      </c>
      <c r="F10" s="34" t="s">
        <v>63</v>
      </c>
    </row>
    <row r="11" spans="2:6" x14ac:dyDescent="0.2">
      <c r="B11" s="34">
        <v>3</v>
      </c>
      <c r="C11" s="34" t="s">
        <v>92</v>
      </c>
      <c r="D11" s="52" t="s">
        <v>27</v>
      </c>
      <c r="E11" s="34" t="s">
        <v>93</v>
      </c>
      <c r="F11" s="34" t="s">
        <v>15</v>
      </c>
    </row>
    <row r="12" spans="2:6" x14ac:dyDescent="0.2">
      <c r="B12" s="34">
        <v>4</v>
      </c>
      <c r="C12" s="34" t="s">
        <v>98</v>
      </c>
      <c r="D12" s="52" t="s">
        <v>99</v>
      </c>
      <c r="E12" s="34" t="s">
        <v>88</v>
      </c>
      <c r="F12" s="34" t="s">
        <v>63</v>
      </c>
    </row>
    <row r="13" spans="2:6" x14ac:dyDescent="0.2">
      <c r="B13" s="34">
        <v>5</v>
      </c>
      <c r="C13" s="34" t="s">
        <v>104</v>
      </c>
      <c r="D13" s="52" t="s">
        <v>105</v>
      </c>
      <c r="E13" s="34" t="s">
        <v>106</v>
      </c>
      <c r="F13" s="34" t="s">
        <v>16</v>
      </c>
    </row>
    <row r="14" spans="2:6" x14ac:dyDescent="0.2">
      <c r="B14" s="34">
        <v>6</v>
      </c>
      <c r="C14" s="34" t="s">
        <v>85</v>
      </c>
      <c r="D14" s="52" t="s">
        <v>188</v>
      </c>
      <c r="E14" s="34" t="s">
        <v>64</v>
      </c>
      <c r="F14" s="34" t="s">
        <v>15</v>
      </c>
    </row>
    <row r="15" spans="2:6" x14ac:dyDescent="0.2">
      <c r="B15" s="34">
        <v>7</v>
      </c>
      <c r="C15" s="34" t="s">
        <v>96</v>
      </c>
      <c r="D15" s="52" t="s">
        <v>29</v>
      </c>
      <c r="E15" s="34" t="s">
        <v>61</v>
      </c>
      <c r="F15" s="34" t="s">
        <v>15</v>
      </c>
    </row>
    <row r="16" spans="2:6" x14ac:dyDescent="0.2">
      <c r="B16" s="34">
        <v>8</v>
      </c>
      <c r="C16" s="34" t="s">
        <v>101</v>
      </c>
      <c r="D16" s="52" t="s">
        <v>102</v>
      </c>
      <c r="E16" s="34" t="s">
        <v>103</v>
      </c>
      <c r="F16" s="34" t="s">
        <v>15</v>
      </c>
    </row>
    <row r="17" spans="2:6" x14ac:dyDescent="0.2">
      <c r="B17" s="34">
        <v>9</v>
      </c>
      <c r="C17" s="34" t="s">
        <v>196</v>
      </c>
      <c r="D17" s="52" t="s">
        <v>97</v>
      </c>
      <c r="E17" s="34" t="s">
        <v>61</v>
      </c>
      <c r="F17" s="34" t="s">
        <v>63</v>
      </c>
    </row>
    <row r="18" spans="2:6" x14ac:dyDescent="0.2">
      <c r="B18" s="34">
        <v>10</v>
      </c>
      <c r="C18" s="34" t="s">
        <v>123</v>
      </c>
      <c r="D18" s="52" t="s">
        <v>108</v>
      </c>
      <c r="E18" s="34" t="s">
        <v>89</v>
      </c>
      <c r="F18" s="34" t="s">
        <v>16</v>
      </c>
    </row>
    <row r="19" spans="2:6" x14ac:dyDescent="0.2">
      <c r="B19" s="34">
        <v>11</v>
      </c>
      <c r="C19" s="34" t="s">
        <v>310</v>
      </c>
      <c r="D19" s="52" t="s">
        <v>307</v>
      </c>
      <c r="E19" s="34" t="s">
        <v>61</v>
      </c>
      <c r="F19" s="34" t="s">
        <v>308</v>
      </c>
    </row>
    <row r="20" spans="2:6" x14ac:dyDescent="0.2">
      <c r="B20" s="34">
        <v>12</v>
      </c>
      <c r="C20" s="34" t="s">
        <v>20</v>
      </c>
      <c r="D20" s="52" t="s">
        <v>25</v>
      </c>
      <c r="E20" s="34" t="s">
        <v>79</v>
      </c>
      <c r="F20" s="34" t="s">
        <v>16</v>
      </c>
    </row>
    <row r="21" spans="2:6" x14ac:dyDescent="0.2">
      <c r="B21" s="34">
        <v>13</v>
      </c>
      <c r="C21" s="34" t="s">
        <v>71</v>
      </c>
      <c r="D21" s="52" t="s">
        <v>72</v>
      </c>
      <c r="E21" s="34" t="s">
        <v>73</v>
      </c>
      <c r="F21" s="34" t="s">
        <v>15</v>
      </c>
    </row>
    <row r="22" spans="2:6" x14ac:dyDescent="0.2">
      <c r="B22" s="34">
        <v>14</v>
      </c>
      <c r="C22" s="34" t="s">
        <v>110</v>
      </c>
      <c r="D22" s="52" t="s">
        <v>109</v>
      </c>
      <c r="E22" s="34" t="s">
        <v>111</v>
      </c>
      <c r="F22" s="34" t="s">
        <v>63</v>
      </c>
    </row>
    <row r="23" spans="2:6" x14ac:dyDescent="0.2">
      <c r="B23" s="34">
        <v>15</v>
      </c>
      <c r="C23" s="34" t="s">
        <v>74</v>
      </c>
      <c r="D23" s="52" t="s">
        <v>24</v>
      </c>
      <c r="E23" s="34" t="s">
        <v>61</v>
      </c>
      <c r="F23" s="34" t="s">
        <v>15</v>
      </c>
    </row>
    <row r="24" spans="2:6" x14ac:dyDescent="0.2">
      <c r="B24" s="34">
        <v>16</v>
      </c>
      <c r="C24" s="34" t="s">
        <v>120</v>
      </c>
      <c r="D24" s="52" t="s">
        <v>22</v>
      </c>
      <c r="E24" s="34" t="s">
        <v>107</v>
      </c>
      <c r="F24" s="34" t="s">
        <v>16</v>
      </c>
    </row>
    <row r="25" spans="2:6" x14ac:dyDescent="0.2">
      <c r="B25" s="34">
        <v>17</v>
      </c>
      <c r="C25" s="34" t="s">
        <v>163</v>
      </c>
      <c r="D25" s="52" t="s">
        <v>164</v>
      </c>
      <c r="E25" s="34" t="s">
        <v>61</v>
      </c>
      <c r="F25" s="34" t="s">
        <v>15</v>
      </c>
    </row>
    <row r="26" spans="2:6" x14ac:dyDescent="0.2">
      <c r="B26" s="34">
        <v>18</v>
      </c>
      <c r="C26" s="34" t="s">
        <v>81</v>
      </c>
      <c r="D26" s="52" t="s">
        <v>82</v>
      </c>
      <c r="E26" s="34" t="s">
        <v>83</v>
      </c>
      <c r="F26" s="34" t="s">
        <v>15</v>
      </c>
    </row>
    <row r="27" spans="2:6" x14ac:dyDescent="0.2">
      <c r="B27" s="34">
        <v>19</v>
      </c>
      <c r="C27" s="34" t="s">
        <v>67</v>
      </c>
      <c r="D27" s="52" t="s">
        <v>68</v>
      </c>
      <c r="E27" s="34" t="s">
        <v>312</v>
      </c>
      <c r="F27" s="34" t="s">
        <v>308</v>
      </c>
    </row>
    <row r="28" spans="2:6" x14ac:dyDescent="0.2">
      <c r="B28" s="34">
        <v>20</v>
      </c>
      <c r="C28" s="34" t="s">
        <v>117</v>
      </c>
      <c r="D28" s="52" t="s">
        <v>116</v>
      </c>
      <c r="E28" s="34" t="s">
        <v>73</v>
      </c>
      <c r="F28" s="34" t="s">
        <v>15</v>
      </c>
    </row>
    <row r="29" spans="2:6" x14ac:dyDescent="0.2">
      <c r="B29" s="34">
        <v>21</v>
      </c>
      <c r="C29" s="34" t="s">
        <v>266</v>
      </c>
      <c r="D29" s="52" t="s">
        <v>267</v>
      </c>
      <c r="E29" s="34" t="s">
        <v>313</v>
      </c>
      <c r="F29" s="34" t="s">
        <v>137</v>
      </c>
    </row>
    <row r="30" spans="2:6" x14ac:dyDescent="0.2">
      <c r="B30" s="34">
        <v>22</v>
      </c>
      <c r="C30" s="34" t="s">
        <v>90</v>
      </c>
      <c r="D30" s="52" t="s">
        <v>91</v>
      </c>
      <c r="E30" s="34" t="s">
        <v>315</v>
      </c>
      <c r="F30" s="34" t="s">
        <v>15</v>
      </c>
    </row>
    <row r="31" spans="2:6" x14ac:dyDescent="0.2">
      <c r="B31" s="34">
        <v>23</v>
      </c>
      <c r="C31" s="34" t="s">
        <v>21</v>
      </c>
      <c r="D31" s="52" t="s">
        <v>26</v>
      </c>
      <c r="E31" s="34" t="s">
        <v>70</v>
      </c>
      <c r="F31" s="34" t="s">
        <v>16</v>
      </c>
    </row>
    <row r="32" spans="2:6" x14ac:dyDescent="0.2">
      <c r="B32" s="34">
        <v>24</v>
      </c>
      <c r="C32" s="34" t="s">
        <v>314</v>
      </c>
      <c r="D32" s="52" t="s">
        <v>77</v>
      </c>
      <c r="E32" s="34" t="s">
        <v>78</v>
      </c>
      <c r="F32" s="34" t="s">
        <v>63</v>
      </c>
    </row>
    <row r="33" spans="2:6" x14ac:dyDescent="0.2">
      <c r="B33" s="34">
        <v>25</v>
      </c>
      <c r="C33" s="34" t="s">
        <v>94</v>
      </c>
      <c r="D33" s="52" t="s">
        <v>28</v>
      </c>
      <c r="E33" s="34" t="s">
        <v>95</v>
      </c>
      <c r="F33" s="34" t="s">
        <v>15</v>
      </c>
    </row>
    <row r="34" spans="2:6" x14ac:dyDescent="0.2">
      <c r="B34" s="34">
        <v>26</v>
      </c>
      <c r="C34" s="34" t="s">
        <v>125</v>
      </c>
      <c r="D34" s="52" t="s">
        <v>80</v>
      </c>
      <c r="E34" s="34" t="s">
        <v>190</v>
      </c>
      <c r="F34" s="34" t="s">
        <v>15</v>
      </c>
    </row>
    <row r="35" spans="2:6" x14ac:dyDescent="0.2">
      <c r="B35" s="34">
        <v>27</v>
      </c>
      <c r="C35" s="34" t="s">
        <v>221</v>
      </c>
      <c r="D35" s="52" t="s">
        <v>222</v>
      </c>
      <c r="E35" s="34" t="s">
        <v>311</v>
      </c>
      <c r="F35" s="34" t="s">
        <v>308</v>
      </c>
    </row>
    <row r="36" spans="2:6" x14ac:dyDescent="0.2">
      <c r="B36" s="34">
        <v>28</v>
      </c>
      <c r="C36" s="34" t="s">
        <v>195</v>
      </c>
      <c r="D36" s="52" t="s">
        <v>100</v>
      </c>
      <c r="E36" s="34" t="s">
        <v>73</v>
      </c>
      <c r="F36" s="34" t="s">
        <v>63</v>
      </c>
    </row>
    <row r="37" spans="2:6" x14ac:dyDescent="0.2">
      <c r="B37" s="34">
        <v>29</v>
      </c>
      <c r="C37" s="34" t="s">
        <v>250</v>
      </c>
      <c r="D37" s="52" t="s">
        <v>251</v>
      </c>
      <c r="E37" s="34" t="s">
        <v>305</v>
      </c>
      <c r="F37" s="34" t="s">
        <v>308</v>
      </c>
    </row>
    <row r="38" spans="2:6" x14ac:dyDescent="0.2">
      <c r="B38" s="34">
        <v>30</v>
      </c>
      <c r="C38" s="34" t="s">
        <v>197</v>
      </c>
      <c r="D38" s="52" t="s">
        <v>189</v>
      </c>
      <c r="E38" s="34" t="s">
        <v>73</v>
      </c>
      <c r="F38" s="34" t="s">
        <v>63</v>
      </c>
    </row>
    <row r="39" spans="2:6" x14ac:dyDescent="0.2">
      <c r="B39" s="34">
        <v>31</v>
      </c>
      <c r="C39" s="34" t="s">
        <v>276</v>
      </c>
      <c r="D39" s="52" t="s">
        <v>277</v>
      </c>
      <c r="E39" s="34" t="s">
        <v>309</v>
      </c>
      <c r="F39" s="34" t="s">
        <v>308</v>
      </c>
    </row>
    <row r="40" spans="2:6" x14ac:dyDescent="0.2">
      <c r="B40" s="119">
        <v>32</v>
      </c>
      <c r="C40" s="119" t="s">
        <v>224</v>
      </c>
      <c r="D40" s="120" t="s">
        <v>225</v>
      </c>
      <c r="E40" s="119" t="s">
        <v>306</v>
      </c>
      <c r="F40" s="119" t="s">
        <v>308</v>
      </c>
    </row>
    <row r="41" spans="2:6" ht="7" customHeight="1" x14ac:dyDescent="0.2">
      <c r="B41" s="46"/>
      <c r="C41" s="34"/>
      <c r="D41" s="33"/>
      <c r="E41" s="34"/>
    </row>
    <row r="42" spans="2:6" x14ac:dyDescent="0.2">
      <c r="B42" s="46" t="s">
        <v>316</v>
      </c>
      <c r="C42" s="53"/>
      <c r="D42" s="53"/>
      <c r="E42" s="117"/>
    </row>
    <row r="43" spans="2:6" x14ac:dyDescent="0.2">
      <c r="B43" s="54"/>
      <c r="C43" s="34"/>
      <c r="D43" s="33"/>
      <c r="E43" s="34"/>
    </row>
    <row r="44" spans="2:6" x14ac:dyDescent="0.2">
      <c r="B44" s="2" t="s">
        <v>118</v>
      </c>
      <c r="C44" s="34"/>
      <c r="D44" s="167"/>
      <c r="E44" s="56" t="s">
        <v>1</v>
      </c>
      <c r="F44" s="12"/>
    </row>
    <row r="45" spans="2:6" x14ac:dyDescent="0.2">
      <c r="B45" s="2"/>
      <c r="C45" s="34"/>
      <c r="D45" s="55"/>
      <c r="E45" s="118"/>
    </row>
    <row r="46" spans="2:6" x14ac:dyDescent="0.2">
      <c r="B46" s="2"/>
      <c r="C46" s="34"/>
      <c r="D46" s="55"/>
      <c r="E46" s="118"/>
    </row>
    <row r="47" spans="2:6" x14ac:dyDescent="0.2">
      <c r="B47" s="2" t="s">
        <v>119</v>
      </c>
      <c r="C47" s="34"/>
      <c r="D47" s="168"/>
      <c r="E47" s="57" t="s">
        <v>2</v>
      </c>
      <c r="F47" s="12"/>
    </row>
    <row r="48" spans="2:6" x14ac:dyDescent="0.2">
      <c r="B48" s="33"/>
      <c r="C48" s="34"/>
      <c r="D48" s="33"/>
      <c r="E48" s="34"/>
    </row>
    <row r="50" spans="2:5" x14ac:dyDescent="0.2">
      <c r="B50" s="45"/>
    </row>
    <row r="55" spans="2:5" ht="17" x14ac:dyDescent="0.2">
      <c r="C55" s="7"/>
      <c r="D55" s="7"/>
      <c r="E55" s="59"/>
    </row>
    <row r="56" spans="2:5" x14ac:dyDescent="0.2">
      <c r="C56" s="1"/>
      <c r="D56" s="6"/>
      <c r="E56" s="47"/>
    </row>
    <row r="57" spans="2:5" x14ac:dyDescent="0.2">
      <c r="C57" s="8"/>
      <c r="D57" s="8"/>
      <c r="E57" s="47"/>
    </row>
    <row r="58" spans="2:5" x14ac:dyDescent="0.2">
      <c r="C58" s="9"/>
      <c r="D58" s="9"/>
      <c r="E58" s="103"/>
    </row>
    <row r="59" spans="2:5" x14ac:dyDescent="0.2">
      <c r="C59" s="1"/>
      <c r="D59" s="6"/>
      <c r="E59" s="47"/>
    </row>
    <row r="60" spans="2:5" ht="16" x14ac:dyDescent="0.2">
      <c r="C60" s="20"/>
      <c r="D60" s="20"/>
      <c r="E60" s="116"/>
    </row>
    <row r="61" spans="2:5" ht="16" x14ac:dyDescent="0.2">
      <c r="C61" s="10"/>
      <c r="D61" s="10"/>
      <c r="E61" s="115"/>
    </row>
  </sheetData>
  <mergeCells count="5">
    <mergeCell ref="D4:F4"/>
    <mergeCell ref="D5:F5"/>
    <mergeCell ref="D6:F6"/>
    <mergeCell ref="D3:F3"/>
    <mergeCell ref="D2:F2"/>
  </mergeCells>
  <pageMargins left="0.7" right="0.7" top="0.75" bottom="0.75" header="0.3" footer="0.3"/>
  <pageSetup paperSize="9" orientation="portrait" horizontalDpi="0" verticalDpi="0" copies="5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4ED9-373B-ED4F-9E24-0D387473B1A4}">
  <dimension ref="B1:W29"/>
  <sheetViews>
    <sheetView zoomScale="90" zoomScaleNormal="90" workbookViewId="0">
      <selection activeCell="N51" sqref="A1:XFD1048576"/>
    </sheetView>
  </sheetViews>
  <sheetFormatPr baseColWidth="10" defaultRowHeight="15" x14ac:dyDescent="0.2"/>
  <cols>
    <col min="1" max="1" width="5.5" customWidth="1"/>
    <col min="2" max="2" width="10.83203125" style="1"/>
    <col min="3" max="3" width="12" style="125" customWidth="1"/>
    <col min="4" max="4" width="25.33203125" style="1" customWidth="1"/>
    <col min="5" max="5" width="12.6640625" style="1" customWidth="1"/>
    <col min="6" max="6" width="13.33203125" style="125" customWidth="1"/>
    <col min="7" max="8" width="13.33203125" style="1" customWidth="1"/>
    <col min="9" max="9" width="13.33203125" style="125" customWidth="1"/>
    <col min="10" max="11" width="13.33203125" style="1" customWidth="1"/>
    <col min="12" max="12" width="13.33203125" style="125" customWidth="1"/>
    <col min="13" max="14" width="13.33203125" style="1" customWidth="1"/>
    <col min="15" max="15" width="13.33203125" style="125" customWidth="1"/>
    <col min="16" max="17" width="13.33203125" style="1" customWidth="1"/>
    <col min="18" max="18" width="13.33203125" style="125" customWidth="1"/>
    <col min="19" max="20" width="13.33203125" style="1" customWidth="1"/>
    <col min="21" max="21" width="13.33203125" style="125" customWidth="1"/>
    <col min="22" max="23" width="13.33203125" style="1" customWidth="1"/>
  </cols>
  <sheetData>
    <row r="1" spans="2:23" ht="17" x14ac:dyDescent="0.2">
      <c r="D1" s="59" t="s">
        <v>129</v>
      </c>
    </row>
    <row r="2" spans="2:23" ht="16" x14ac:dyDescent="0.2">
      <c r="E2" s="127"/>
    </row>
    <row r="3" spans="2:23" ht="17" x14ac:dyDescent="0.2">
      <c r="B3" s="60"/>
      <c r="D3" s="59" t="s">
        <v>47</v>
      </c>
      <c r="F3" s="205" t="s">
        <v>130</v>
      </c>
      <c r="G3" s="206"/>
      <c r="H3" s="207"/>
      <c r="I3" s="205" t="s">
        <v>131</v>
      </c>
      <c r="J3" s="206"/>
      <c r="K3" s="207"/>
      <c r="L3" s="205" t="s">
        <v>132</v>
      </c>
      <c r="M3" s="206"/>
      <c r="N3" s="207"/>
      <c r="O3" s="205" t="s">
        <v>133</v>
      </c>
      <c r="P3" s="206"/>
      <c r="Q3" s="207"/>
      <c r="R3" s="205" t="s">
        <v>156</v>
      </c>
      <c r="S3" s="206"/>
      <c r="T3" s="207"/>
      <c r="U3" s="205" t="s">
        <v>187</v>
      </c>
      <c r="V3" s="206"/>
      <c r="W3" s="207"/>
    </row>
    <row r="4" spans="2:23" x14ac:dyDescent="0.2">
      <c r="B4" s="61"/>
      <c r="C4" s="61"/>
      <c r="D4" s="62"/>
      <c r="E4" s="62"/>
      <c r="F4" s="203" t="s">
        <v>41</v>
      </c>
      <c r="G4" s="181"/>
      <c r="H4" s="204"/>
      <c r="I4" s="203" t="s">
        <v>134</v>
      </c>
      <c r="J4" s="181"/>
      <c r="K4" s="204"/>
      <c r="L4" s="203" t="s">
        <v>171</v>
      </c>
      <c r="M4" s="181"/>
      <c r="N4" s="204"/>
      <c r="O4" s="203" t="s">
        <v>135</v>
      </c>
      <c r="P4" s="181"/>
      <c r="Q4" s="204"/>
      <c r="R4" s="203" t="s">
        <v>172</v>
      </c>
      <c r="S4" s="181"/>
      <c r="T4" s="204"/>
      <c r="U4" s="203" t="s">
        <v>157</v>
      </c>
      <c r="V4" s="181"/>
      <c r="W4" s="204"/>
    </row>
    <row r="5" spans="2:23" ht="30" x14ac:dyDescent="0.2">
      <c r="B5" s="61" t="s">
        <v>137</v>
      </c>
      <c r="C5" s="61" t="s">
        <v>138</v>
      </c>
      <c r="D5" s="61" t="s">
        <v>139</v>
      </c>
      <c r="E5" s="63" t="s">
        <v>140</v>
      </c>
      <c r="F5" s="64" t="s">
        <v>141</v>
      </c>
      <c r="G5" s="47" t="s">
        <v>142</v>
      </c>
      <c r="H5" s="65" t="s">
        <v>57</v>
      </c>
      <c r="I5" s="64" t="s">
        <v>143</v>
      </c>
      <c r="J5" s="47" t="s">
        <v>144</v>
      </c>
      <c r="K5" s="65" t="s">
        <v>145</v>
      </c>
      <c r="L5" s="64" t="s">
        <v>146</v>
      </c>
      <c r="M5" s="47" t="s">
        <v>147</v>
      </c>
      <c r="N5" s="65" t="s">
        <v>148</v>
      </c>
      <c r="O5" s="64" t="s">
        <v>149</v>
      </c>
      <c r="P5" s="47" t="s">
        <v>150</v>
      </c>
      <c r="Q5" s="65" t="s">
        <v>151</v>
      </c>
      <c r="R5" s="64" t="s">
        <v>173</v>
      </c>
      <c r="S5" s="47" t="s">
        <v>174</v>
      </c>
      <c r="T5" s="65" t="s">
        <v>175</v>
      </c>
      <c r="U5" s="64" t="s">
        <v>184</v>
      </c>
      <c r="V5" s="47" t="s">
        <v>185</v>
      </c>
      <c r="W5" s="65" t="s">
        <v>186</v>
      </c>
    </row>
    <row r="6" spans="2:23" s="73" customFormat="1" x14ac:dyDescent="0.2">
      <c r="B6" s="66">
        <v>1</v>
      </c>
      <c r="C6" s="67" t="s">
        <v>104</v>
      </c>
      <c r="D6" s="68" t="s">
        <v>105</v>
      </c>
      <c r="E6" s="69">
        <f>Table5694[[#This Row],[TOTAL]]+Table5694[[#This Row],[TOTAL     ]]+Table5694[[#This Row],[TOTAL ]]+Table5694[[#This Row],[TOTAL  ]]+Table5694[[#This Row],[TOTAL   ]]+Table5694[[#This Row],[TOTAL    ]]</f>
        <v>478</v>
      </c>
      <c r="F6" s="70">
        <v>12</v>
      </c>
      <c r="G6" s="67">
        <v>61</v>
      </c>
      <c r="H6" s="71">
        <f>Table5694[[#This Row],[QUALIFICATION]]+Table5694[[#This Row],[FINALS]]</f>
        <v>73</v>
      </c>
      <c r="I6" s="70">
        <v>8</v>
      </c>
      <c r="J6" s="67"/>
      <c r="K6" s="71">
        <f>Table5694[[#This Row],[QUALIFICATION ]]+Table5694[[#This Row],[FINALS ]]</f>
        <v>8</v>
      </c>
      <c r="L6" s="70">
        <v>2</v>
      </c>
      <c r="M6" s="67">
        <v>100</v>
      </c>
      <c r="N6" s="71">
        <f>Table5694[[#This Row],[QUALIFICATION  ]]+Table5694[[#This Row],[FINALS  ]]</f>
        <v>102</v>
      </c>
      <c r="O6" s="70">
        <v>3</v>
      </c>
      <c r="P6" s="67">
        <v>100</v>
      </c>
      <c r="Q6" s="71">
        <f>Table5694[[#This Row],[QUALIFICATION   ]]+Table5694[[#This Row],[FINALS   ]]</f>
        <v>103</v>
      </c>
      <c r="R6" s="67">
        <v>4</v>
      </c>
      <c r="S6" s="67">
        <v>100</v>
      </c>
      <c r="T6" s="71">
        <f>Table5694[[#This Row],[FINALS    ]]+Table5694[[#This Row],[QUALIFICATION    ]]</f>
        <v>104</v>
      </c>
      <c r="U6" s="67">
        <v>10</v>
      </c>
      <c r="V6" s="67">
        <v>78</v>
      </c>
      <c r="W6" s="71">
        <f>Table5694[[#This Row],[QUALIFICATION     ]]+Table5694[[#This Row],[FINALS     ]]</f>
        <v>88</v>
      </c>
    </row>
    <row r="7" spans="2:23" s="73" customFormat="1" x14ac:dyDescent="0.2">
      <c r="B7" s="66">
        <v>2</v>
      </c>
      <c r="C7" s="67" t="s">
        <v>87</v>
      </c>
      <c r="D7" s="68" t="s">
        <v>69</v>
      </c>
      <c r="E7" s="69">
        <f>Table5694[[#This Row],[TOTAL]]+Table5694[[#This Row],[TOTAL     ]]+Table5694[[#This Row],[TOTAL ]]+Table5694[[#This Row],[TOTAL  ]]+Table5694[[#This Row],[TOTAL   ]]+Table5694[[#This Row],[TOTAL    ]]</f>
        <v>358.5</v>
      </c>
      <c r="F7" s="70">
        <v>6</v>
      </c>
      <c r="G7" s="67">
        <v>100</v>
      </c>
      <c r="H7" s="71">
        <f>Table5694[[#This Row],[QUALIFICATION]]+Table5694[[#This Row],[FINALS]]</f>
        <v>106</v>
      </c>
      <c r="I7" s="70">
        <v>10</v>
      </c>
      <c r="J7" s="67"/>
      <c r="K7" s="71">
        <f>Table5694[[#This Row],[QUALIFICATION ]]+Table5694[[#This Row],[FINALS ]]</f>
        <v>10</v>
      </c>
      <c r="L7" s="70">
        <v>12</v>
      </c>
      <c r="M7" s="67">
        <v>88</v>
      </c>
      <c r="N7" s="71">
        <f>Table5694[[#This Row],[QUALIFICATION  ]]+Table5694[[#This Row],[FINALS  ]]</f>
        <v>100</v>
      </c>
      <c r="O7" s="70">
        <v>6</v>
      </c>
      <c r="P7" s="67">
        <v>54</v>
      </c>
      <c r="Q7" s="71">
        <f>Table5694[[#This Row],[QUALIFICATION   ]]+Table5694[[#This Row],[FINALS   ]]</f>
        <v>60</v>
      </c>
      <c r="R7" s="67">
        <v>0.5</v>
      </c>
      <c r="S7" s="67">
        <v>24</v>
      </c>
      <c r="T7" s="71">
        <f>Table5694[[#This Row],[FINALS    ]]+Table5694[[#This Row],[QUALIFICATION    ]]</f>
        <v>24.5</v>
      </c>
      <c r="U7" s="67">
        <v>4</v>
      </c>
      <c r="V7" s="67">
        <v>54</v>
      </c>
      <c r="W7" s="71">
        <f>Table5694[[#This Row],[QUALIFICATION     ]]+Table5694[[#This Row],[FINALS     ]]</f>
        <v>58</v>
      </c>
    </row>
    <row r="8" spans="2:23" s="73" customFormat="1" x14ac:dyDescent="0.2">
      <c r="B8" s="66">
        <v>3</v>
      </c>
      <c r="C8" s="67" t="s">
        <v>127</v>
      </c>
      <c r="D8" s="68" t="s">
        <v>27</v>
      </c>
      <c r="E8" s="69">
        <f>Table5694[[#This Row],[TOTAL]]+Table5694[[#This Row],[TOTAL     ]]+Table5694[[#This Row],[TOTAL ]]+Table5694[[#This Row],[TOTAL  ]]+Table5694[[#This Row],[TOTAL   ]]+Table5694[[#This Row],[TOTAL    ]]</f>
        <v>333</v>
      </c>
      <c r="F8" s="70">
        <v>2</v>
      </c>
      <c r="G8" s="67">
        <v>54</v>
      </c>
      <c r="H8" s="71">
        <f>Table5694[[#This Row],[QUALIFICATION]]+Table5694[[#This Row],[FINALS]]</f>
        <v>56</v>
      </c>
      <c r="I8" s="70">
        <v>2</v>
      </c>
      <c r="J8" s="67"/>
      <c r="K8" s="71">
        <f>Table5694[[#This Row],[QUALIFICATION ]]+Table5694[[#This Row],[FINALS ]]</f>
        <v>2</v>
      </c>
      <c r="L8" s="70">
        <v>2</v>
      </c>
      <c r="M8" s="67">
        <v>69</v>
      </c>
      <c r="N8" s="71">
        <f>Table5694[[#This Row],[QUALIFICATION  ]]+Table5694[[#This Row],[FINALS  ]]</f>
        <v>71</v>
      </c>
      <c r="O8" s="70">
        <v>4</v>
      </c>
      <c r="P8" s="67">
        <v>78</v>
      </c>
      <c r="Q8" s="71">
        <f>Table5694[[#This Row],[QUALIFICATION   ]]+Table5694[[#This Row],[FINALS   ]]</f>
        <v>82</v>
      </c>
      <c r="R8" s="67">
        <v>6</v>
      </c>
      <c r="S8" s="67">
        <v>61</v>
      </c>
      <c r="T8" s="71">
        <f>Table5694[[#This Row],[FINALS    ]]+Table5694[[#This Row],[QUALIFICATION    ]]</f>
        <v>67</v>
      </c>
      <c r="U8" s="67">
        <v>1</v>
      </c>
      <c r="V8" s="67">
        <v>54</v>
      </c>
      <c r="W8" s="71">
        <f>Table5694[[#This Row],[QUALIFICATION     ]]+Table5694[[#This Row],[FINALS     ]]</f>
        <v>55</v>
      </c>
    </row>
    <row r="9" spans="2:23" s="73" customFormat="1" x14ac:dyDescent="0.2">
      <c r="B9" s="66">
        <v>4</v>
      </c>
      <c r="C9" s="67" t="s">
        <v>76</v>
      </c>
      <c r="D9" s="68" t="s">
        <v>77</v>
      </c>
      <c r="E9" s="69">
        <f>Table5694[[#This Row],[TOTAL]]+Table5694[[#This Row],[TOTAL     ]]+Table5694[[#This Row],[TOTAL ]]+Table5694[[#This Row],[TOTAL  ]]+Table5694[[#This Row],[TOTAL   ]]+Table5694[[#This Row],[TOTAL    ]]</f>
        <v>321.5</v>
      </c>
      <c r="F9" s="70">
        <v>3</v>
      </c>
      <c r="G9" s="67">
        <v>61</v>
      </c>
      <c r="H9" s="71">
        <f>Table5694[[#This Row],[QUALIFICATION]]+Table5694[[#This Row],[FINALS]]</f>
        <v>64</v>
      </c>
      <c r="I9" s="70">
        <v>12</v>
      </c>
      <c r="J9" s="67"/>
      <c r="K9" s="71">
        <f>Table5694[[#This Row],[QUALIFICATION ]]+Table5694[[#This Row],[FINALS ]]</f>
        <v>12</v>
      </c>
      <c r="L9" s="70">
        <v>3</v>
      </c>
      <c r="M9" s="67">
        <v>61</v>
      </c>
      <c r="N9" s="71">
        <f>Table5694[[#This Row],[QUALIFICATION  ]]+Table5694[[#This Row],[FINALS  ]]</f>
        <v>64</v>
      </c>
      <c r="O9" s="70">
        <v>4</v>
      </c>
      <c r="P9" s="67">
        <v>54</v>
      </c>
      <c r="Q9" s="71">
        <f>Table5694[[#This Row],[QUALIFICATION   ]]+Table5694[[#This Row],[FINALS   ]]</f>
        <v>58</v>
      </c>
      <c r="R9" s="67">
        <v>1</v>
      </c>
      <c r="S9" s="67">
        <v>61</v>
      </c>
      <c r="T9" s="71">
        <f>Table5694[[#This Row],[FINALS    ]]+Table5694[[#This Row],[QUALIFICATION    ]]</f>
        <v>62</v>
      </c>
      <c r="U9" s="67">
        <v>0.5</v>
      </c>
      <c r="V9" s="67">
        <v>61</v>
      </c>
      <c r="W9" s="71">
        <f>Table5694[[#This Row],[QUALIFICATION     ]]+Table5694[[#This Row],[FINALS     ]]</f>
        <v>61.5</v>
      </c>
    </row>
    <row r="10" spans="2:23" s="73" customFormat="1" x14ac:dyDescent="0.2">
      <c r="B10" s="66">
        <v>5</v>
      </c>
      <c r="C10" s="67" t="s">
        <v>124</v>
      </c>
      <c r="D10" s="68" t="s">
        <v>100</v>
      </c>
      <c r="E10" s="69">
        <f>Table5694[[#This Row],[TOTAL]]+Table5694[[#This Row],[TOTAL     ]]+Table5694[[#This Row],[TOTAL ]]+Table5694[[#This Row],[TOTAL  ]]+Table5694[[#This Row],[TOTAL   ]]+Table5694[[#This Row],[TOTAL    ]]</f>
        <v>318.5</v>
      </c>
      <c r="F10" s="70">
        <v>10</v>
      </c>
      <c r="G10" s="67">
        <v>88</v>
      </c>
      <c r="H10" s="71">
        <f>Table5694[[#This Row],[QUALIFICATION]]+Table5694[[#This Row],[FINALS]]</f>
        <v>98</v>
      </c>
      <c r="I10" s="70">
        <v>6</v>
      </c>
      <c r="J10" s="67"/>
      <c r="K10" s="71">
        <f>Table5694[[#This Row],[QUALIFICATION ]]+Table5694[[#This Row],[FINALS ]]</f>
        <v>6</v>
      </c>
      <c r="L10" s="70">
        <v>10</v>
      </c>
      <c r="M10" s="67">
        <v>61</v>
      </c>
      <c r="N10" s="71">
        <f>Table5694[[#This Row],[QUALIFICATION  ]]+Table5694[[#This Row],[FINALS  ]]</f>
        <v>71</v>
      </c>
      <c r="O10" s="70">
        <v>2</v>
      </c>
      <c r="P10" s="67">
        <v>54</v>
      </c>
      <c r="Q10" s="71">
        <f>Table5694[[#This Row],[QUALIFICATION   ]]+Table5694[[#This Row],[FINALS   ]]</f>
        <v>56</v>
      </c>
      <c r="R10" s="67">
        <v>0.5</v>
      </c>
      <c r="S10" s="67">
        <v>24</v>
      </c>
      <c r="T10" s="71">
        <f>Table5694[[#This Row],[FINALS    ]]+Table5694[[#This Row],[QUALIFICATION    ]]</f>
        <v>24.5</v>
      </c>
      <c r="U10" s="67">
        <v>2</v>
      </c>
      <c r="V10" s="67">
        <v>61</v>
      </c>
      <c r="W10" s="71">
        <f>Table5694[[#This Row],[QUALIFICATION     ]]+Table5694[[#This Row],[FINALS     ]]</f>
        <v>63</v>
      </c>
    </row>
    <row r="11" spans="2:23" s="73" customFormat="1" x14ac:dyDescent="0.2">
      <c r="B11" s="66">
        <v>6</v>
      </c>
      <c r="C11" s="66" t="s">
        <v>120</v>
      </c>
      <c r="D11" s="72" t="s">
        <v>22</v>
      </c>
      <c r="E11" s="69">
        <f>Table5694[[#This Row],[TOTAL]]+Table5694[[#This Row],[TOTAL     ]]+Table5694[[#This Row],[TOTAL ]]+Table5694[[#This Row],[TOTAL  ]]+Table5694[[#This Row],[TOTAL   ]]+Table5694[[#This Row],[TOTAL    ]]</f>
        <v>290.5</v>
      </c>
      <c r="F11" s="70">
        <v>4</v>
      </c>
      <c r="G11" s="67">
        <v>78</v>
      </c>
      <c r="H11" s="71">
        <f>Table5694[[#This Row],[QUALIFICATION]]+Table5694[[#This Row],[FINALS]]</f>
        <v>82</v>
      </c>
      <c r="I11" s="70">
        <v>1</v>
      </c>
      <c r="J11" s="67"/>
      <c r="K11" s="71">
        <f>Table5694[[#This Row],[QUALIFICATION ]]+Table5694[[#This Row],[FINALS ]]</f>
        <v>1</v>
      </c>
      <c r="L11" s="70">
        <v>0.5</v>
      </c>
      <c r="M11" s="67">
        <v>24</v>
      </c>
      <c r="N11" s="71">
        <f>Table5694[[#This Row],[QUALIFICATION  ]]+Table5694[[#This Row],[FINALS  ]]</f>
        <v>24.5</v>
      </c>
      <c r="O11" s="70">
        <v>2</v>
      </c>
      <c r="P11" s="67">
        <v>61</v>
      </c>
      <c r="Q11" s="71">
        <f>Table5694[[#This Row],[QUALIFICATION   ]]+Table5694[[#This Row],[FINALS   ]]</f>
        <v>63</v>
      </c>
      <c r="R11" s="67">
        <v>2</v>
      </c>
      <c r="S11" s="67">
        <v>54</v>
      </c>
      <c r="T11" s="71">
        <f>Table5694[[#This Row],[FINALS    ]]+Table5694[[#This Row],[QUALIFICATION    ]]</f>
        <v>56</v>
      </c>
      <c r="U11" s="67">
        <v>3</v>
      </c>
      <c r="V11" s="67">
        <v>61</v>
      </c>
      <c r="W11" s="71">
        <f>Table5694[[#This Row],[QUALIFICATION     ]]+Table5694[[#This Row],[FINALS     ]]</f>
        <v>64</v>
      </c>
    </row>
    <row r="12" spans="2:23" s="73" customFormat="1" x14ac:dyDescent="0.2">
      <c r="B12" s="66">
        <v>7</v>
      </c>
      <c r="C12" s="67" t="s">
        <v>96</v>
      </c>
      <c r="D12" s="68" t="s">
        <v>29</v>
      </c>
      <c r="E12" s="69">
        <f>Table5694[[#This Row],[TOTAL]]+Table5694[[#This Row],[TOTAL     ]]+Table5694[[#This Row],[TOTAL ]]+Table5694[[#This Row],[TOTAL  ]]+Table5694[[#This Row],[TOTAL   ]]+Table5694[[#This Row],[TOTAL    ]]</f>
        <v>252</v>
      </c>
      <c r="F12" s="128"/>
      <c r="G12" s="69"/>
      <c r="H12" s="71">
        <f>Table5694[[#This Row],[QUALIFICATION]]+Table5694[[#This Row],[FINALS]]</f>
        <v>0</v>
      </c>
      <c r="I12" s="128"/>
      <c r="J12" s="69"/>
      <c r="K12" s="71">
        <f>Table5694[[#This Row],[QUALIFICATION ]]+Table5694[[#This Row],[FINALS ]]</f>
        <v>0</v>
      </c>
      <c r="L12" s="128"/>
      <c r="M12" s="69"/>
      <c r="N12" s="71">
        <f>Table5694[[#This Row],[QUALIFICATION  ]]+Table5694[[#This Row],[FINALS  ]]</f>
        <v>0</v>
      </c>
      <c r="O12" s="70">
        <v>12</v>
      </c>
      <c r="P12" s="67">
        <v>88</v>
      </c>
      <c r="Q12" s="71">
        <f>Table5694[[#This Row],[QUALIFICATION   ]]+Table5694[[#This Row],[FINALS   ]]</f>
        <v>100</v>
      </c>
      <c r="R12" s="67">
        <v>12</v>
      </c>
      <c r="S12" s="67">
        <v>78</v>
      </c>
      <c r="T12" s="71">
        <f>Table5694[[#This Row],[FINALS    ]]+Table5694[[#This Row],[QUALIFICATION    ]]</f>
        <v>90</v>
      </c>
      <c r="U12" s="67">
        <v>8</v>
      </c>
      <c r="V12" s="67">
        <v>54</v>
      </c>
      <c r="W12" s="71">
        <f>Table5694[[#This Row],[QUALIFICATION     ]]+Table5694[[#This Row],[FINALS     ]]</f>
        <v>62</v>
      </c>
    </row>
    <row r="13" spans="2:23" s="73" customFormat="1" x14ac:dyDescent="0.2">
      <c r="B13" s="66">
        <v>8</v>
      </c>
      <c r="C13" s="67" t="s">
        <v>101</v>
      </c>
      <c r="D13" s="68" t="s">
        <v>102</v>
      </c>
      <c r="E13" s="69">
        <f>Table5694[[#This Row],[TOTAL]]+Table5694[[#This Row],[TOTAL     ]]+Table5694[[#This Row],[TOTAL ]]+Table5694[[#This Row],[TOTAL  ]]+Table5694[[#This Row],[TOTAL   ]]+Table5694[[#This Row],[TOTAL    ]]</f>
        <v>215</v>
      </c>
      <c r="F13" s="70">
        <v>8</v>
      </c>
      <c r="G13" s="67">
        <v>61</v>
      </c>
      <c r="H13" s="71">
        <f>Table5694[[#This Row],[QUALIFICATION]]+Table5694[[#This Row],[FINALS]]</f>
        <v>69</v>
      </c>
      <c r="I13" s="70">
        <v>0</v>
      </c>
      <c r="J13" s="67"/>
      <c r="K13" s="71">
        <f>Table5694[[#This Row],[QUALIFICATION ]]+Table5694[[#This Row],[FINALS ]]</f>
        <v>0</v>
      </c>
      <c r="L13" s="70">
        <v>0</v>
      </c>
      <c r="M13" s="67">
        <v>0</v>
      </c>
      <c r="N13" s="71">
        <f>Table5694[[#This Row],[QUALIFICATION  ]]+Table5694[[#This Row],[FINALS  ]]</f>
        <v>0</v>
      </c>
      <c r="O13" s="70">
        <v>2</v>
      </c>
      <c r="P13" s="67">
        <v>54</v>
      </c>
      <c r="Q13" s="71">
        <f>Table5694[[#This Row],[QUALIFICATION   ]]+Table5694[[#This Row],[FINALS   ]]</f>
        <v>56</v>
      </c>
      <c r="R13" s="67">
        <v>10</v>
      </c>
      <c r="S13" s="67">
        <v>54</v>
      </c>
      <c r="T13" s="71">
        <f>Table5694[[#This Row],[FINALS    ]]+Table5694[[#This Row],[QUALIFICATION    ]]</f>
        <v>64</v>
      </c>
      <c r="U13" s="67">
        <v>2</v>
      </c>
      <c r="V13" s="67">
        <v>24</v>
      </c>
      <c r="W13" s="71">
        <f>Table5694[[#This Row],[QUALIFICATION     ]]+Table5694[[#This Row],[FINALS     ]]</f>
        <v>26</v>
      </c>
    </row>
    <row r="14" spans="2:23" s="73" customFormat="1" x14ac:dyDescent="0.2">
      <c r="B14" s="66">
        <v>9</v>
      </c>
      <c r="C14" s="67" t="s">
        <v>21</v>
      </c>
      <c r="D14" s="68" t="s">
        <v>26</v>
      </c>
      <c r="E14" s="69">
        <f>Table5694[[#This Row],[TOTAL]]+Table5694[[#This Row],[TOTAL     ]]+Table5694[[#This Row],[TOTAL ]]+Table5694[[#This Row],[TOTAL  ]]+Table5694[[#This Row],[TOTAL   ]]+Table5694[[#This Row],[TOTAL    ]]</f>
        <v>184.5</v>
      </c>
      <c r="F14" s="70">
        <v>2</v>
      </c>
      <c r="G14" s="67">
        <v>54</v>
      </c>
      <c r="H14" s="71">
        <f>Table5694[[#This Row],[QUALIFICATION]]+Table5694[[#This Row],[FINALS]]</f>
        <v>56</v>
      </c>
      <c r="I14" s="70">
        <v>2</v>
      </c>
      <c r="J14" s="67"/>
      <c r="K14" s="71">
        <f>Table5694[[#This Row],[QUALIFICATION ]]+Table5694[[#This Row],[FINALS ]]</f>
        <v>2</v>
      </c>
      <c r="L14" s="70">
        <v>1</v>
      </c>
      <c r="M14" s="67">
        <v>24</v>
      </c>
      <c r="N14" s="71">
        <f>Table5694[[#This Row],[QUALIFICATION  ]]+Table5694[[#This Row],[FINALS  ]]</f>
        <v>25</v>
      </c>
      <c r="O14" s="70">
        <v>8</v>
      </c>
      <c r="P14" s="67">
        <v>69</v>
      </c>
      <c r="Q14" s="71">
        <f>Table5694[[#This Row],[QUALIFICATION   ]]+Table5694[[#This Row],[FINALS   ]]</f>
        <v>77</v>
      </c>
      <c r="R14" s="67"/>
      <c r="S14" s="67"/>
      <c r="T14" s="71">
        <f>Table5694[[#This Row],[FINALS    ]]+Table5694[[#This Row],[QUALIFICATION    ]]</f>
        <v>0</v>
      </c>
      <c r="U14" s="67">
        <v>0.5</v>
      </c>
      <c r="V14" s="67">
        <v>24</v>
      </c>
      <c r="W14" s="71">
        <f>Table5694[[#This Row],[QUALIFICATION     ]]+Table5694[[#This Row],[FINALS     ]]</f>
        <v>24.5</v>
      </c>
    </row>
    <row r="15" spans="2:23" s="73" customFormat="1" x14ac:dyDescent="0.2">
      <c r="B15" s="66">
        <v>10</v>
      </c>
      <c r="C15" s="67" t="s">
        <v>94</v>
      </c>
      <c r="D15" s="68" t="s">
        <v>28</v>
      </c>
      <c r="E15" s="69">
        <f>Table5694[[#This Row],[TOTAL]]+Table5694[[#This Row],[TOTAL     ]]+Table5694[[#This Row],[TOTAL ]]+Table5694[[#This Row],[TOTAL  ]]+Table5694[[#This Row],[TOTAL   ]]+Table5694[[#This Row],[TOTAL    ]]</f>
        <v>137</v>
      </c>
      <c r="F15" s="70">
        <v>3</v>
      </c>
      <c r="G15" s="67">
        <v>69</v>
      </c>
      <c r="H15" s="71">
        <f>Table5694[[#This Row],[QUALIFICATION]]+Table5694[[#This Row],[FINALS]]</f>
        <v>72</v>
      </c>
      <c r="I15" s="70">
        <v>2</v>
      </c>
      <c r="J15" s="67"/>
      <c r="K15" s="71">
        <f>Table5694[[#This Row],[QUALIFICATION ]]+Table5694[[#This Row],[FINALS ]]</f>
        <v>2</v>
      </c>
      <c r="L15" s="70"/>
      <c r="M15" s="67"/>
      <c r="N15" s="71">
        <f>Table5694[[#This Row],[QUALIFICATION  ]]+Table5694[[#This Row],[FINALS  ]]</f>
        <v>0</v>
      </c>
      <c r="O15" s="70">
        <v>2</v>
      </c>
      <c r="P15" s="67">
        <v>61</v>
      </c>
      <c r="Q15" s="71">
        <f>Table5694[[#This Row],[QUALIFICATION   ]]+Table5694[[#This Row],[FINALS   ]]</f>
        <v>63</v>
      </c>
      <c r="R15" s="67"/>
      <c r="S15" s="67"/>
      <c r="T15" s="71">
        <f>Table5694[[#This Row],[FINALS    ]]+Table5694[[#This Row],[QUALIFICATION    ]]</f>
        <v>0</v>
      </c>
      <c r="U15" s="67"/>
      <c r="V15" s="67"/>
      <c r="W15" s="71">
        <f>Table5694[[#This Row],[QUALIFICATION     ]]+Table5694[[#This Row],[FINALS     ]]</f>
        <v>0</v>
      </c>
    </row>
    <row r="16" spans="2:23" s="1" customFormat="1" x14ac:dyDescent="0.2">
      <c r="B16" s="66">
        <v>11</v>
      </c>
      <c r="C16" s="67" t="s">
        <v>98</v>
      </c>
      <c r="D16" s="68" t="s">
        <v>97</v>
      </c>
      <c r="E16" s="69">
        <f>Table5694[[#This Row],[TOTAL]]+Table5694[[#This Row],[TOTAL     ]]+Table5694[[#This Row],[TOTAL ]]+Table5694[[#This Row],[TOTAL  ]]+Table5694[[#This Row],[TOTAL   ]]+Table5694[[#This Row],[TOTAL    ]]</f>
        <v>136.75</v>
      </c>
      <c r="F16" s="70">
        <v>0</v>
      </c>
      <c r="G16" s="67">
        <v>0</v>
      </c>
      <c r="H16" s="71">
        <f>Table5694[[#This Row],[QUALIFICATION]]+Table5694[[#This Row],[FINALS]]</f>
        <v>0</v>
      </c>
      <c r="I16" s="70">
        <v>0</v>
      </c>
      <c r="J16" s="67"/>
      <c r="K16" s="71">
        <f>Table5694[[#This Row],[QUALIFICATION ]]+Table5694[[#This Row],[FINALS ]]</f>
        <v>0</v>
      </c>
      <c r="L16" s="70">
        <v>2</v>
      </c>
      <c r="M16" s="67">
        <v>24</v>
      </c>
      <c r="N16" s="71">
        <f>Table5694[[#This Row],[QUALIFICATION  ]]+Table5694[[#This Row],[FINALS  ]]</f>
        <v>26</v>
      </c>
      <c r="O16" s="70">
        <v>1</v>
      </c>
      <c r="P16" s="67">
        <v>61</v>
      </c>
      <c r="Q16" s="71">
        <f>Table5694[[#This Row],[QUALIFICATION   ]]+Table5694[[#This Row],[FINALS   ]]</f>
        <v>62</v>
      </c>
      <c r="R16" s="67">
        <v>0.5</v>
      </c>
      <c r="S16" s="67">
        <v>24</v>
      </c>
      <c r="T16" s="71">
        <f>Table5694[[#This Row],[FINALS    ]]+Table5694[[#This Row],[QUALIFICATION    ]]</f>
        <v>24.5</v>
      </c>
      <c r="U16" s="67">
        <v>0.25</v>
      </c>
      <c r="V16" s="67">
        <v>24</v>
      </c>
      <c r="W16" s="71">
        <f>Table5694[[#This Row],[QUALIFICATION     ]]+Table5694[[#This Row],[FINALS     ]]</f>
        <v>24.25</v>
      </c>
    </row>
    <row r="17" spans="2:23" s="73" customFormat="1" x14ac:dyDescent="0.2">
      <c r="B17" s="66">
        <v>12</v>
      </c>
      <c r="C17" s="67" t="s">
        <v>123</v>
      </c>
      <c r="D17" s="68" t="s">
        <v>108</v>
      </c>
      <c r="E17" s="69">
        <f>Table5694[[#This Row],[TOTAL]]+Table5694[[#This Row],[TOTAL     ]]+Table5694[[#This Row],[TOTAL ]]+Table5694[[#This Row],[TOTAL  ]]+Table5694[[#This Row],[TOTAL   ]]+Table5694[[#This Row],[TOTAL    ]]</f>
        <v>126</v>
      </c>
      <c r="F17" s="70">
        <v>4</v>
      </c>
      <c r="G17" s="67">
        <v>61</v>
      </c>
      <c r="H17" s="71">
        <f>Table5694[[#This Row],[QUALIFICATION]]+Table5694[[#This Row],[FINALS]]</f>
        <v>65</v>
      </c>
      <c r="I17" s="70">
        <v>4</v>
      </c>
      <c r="J17" s="67"/>
      <c r="K17" s="71">
        <f>Table5694[[#This Row],[QUALIFICATION ]]+Table5694[[#This Row],[FINALS ]]</f>
        <v>4</v>
      </c>
      <c r="L17" s="70"/>
      <c r="M17" s="67"/>
      <c r="N17" s="71">
        <f>Table5694[[#This Row],[QUALIFICATION  ]]+Table5694[[#This Row],[FINALS  ]]</f>
        <v>0</v>
      </c>
      <c r="O17" s="70">
        <v>3</v>
      </c>
      <c r="P17" s="67">
        <v>54</v>
      </c>
      <c r="Q17" s="71">
        <f>Table5694[[#This Row],[QUALIFICATION   ]]+Table5694[[#This Row],[FINALS   ]]</f>
        <v>57</v>
      </c>
      <c r="R17" s="67"/>
      <c r="S17" s="67"/>
      <c r="T17" s="71">
        <f>Table5694[[#This Row],[FINALS    ]]+Table5694[[#This Row],[QUALIFICATION    ]]</f>
        <v>0</v>
      </c>
      <c r="U17" s="67"/>
      <c r="V17" s="67"/>
      <c r="W17" s="71">
        <f>Table5694[[#This Row],[QUALIFICATION     ]]+Table5694[[#This Row],[FINALS     ]]</f>
        <v>0</v>
      </c>
    </row>
    <row r="18" spans="2:23" s="73" customFormat="1" x14ac:dyDescent="0.2">
      <c r="B18" s="66">
        <v>13</v>
      </c>
      <c r="C18" s="67" t="s">
        <v>81</v>
      </c>
      <c r="D18" s="68" t="s">
        <v>82</v>
      </c>
      <c r="E18" s="69">
        <f>Table5694[[#This Row],[TOTAL]]+Table5694[[#This Row],[TOTAL     ]]+Table5694[[#This Row],[TOTAL ]]+Table5694[[#This Row],[TOTAL  ]]+Table5694[[#This Row],[TOTAL   ]]+Table5694[[#This Row],[TOTAL    ]]</f>
        <v>123</v>
      </c>
      <c r="F18" s="70">
        <v>2</v>
      </c>
      <c r="G18" s="67">
        <v>54</v>
      </c>
      <c r="H18" s="71">
        <f>Table5694[[#This Row],[QUALIFICATION]]+Table5694[[#This Row],[FINALS]]</f>
        <v>56</v>
      </c>
      <c r="I18" s="70">
        <v>3</v>
      </c>
      <c r="J18" s="67"/>
      <c r="K18" s="71">
        <f>Table5694[[#This Row],[QUALIFICATION ]]+Table5694[[#This Row],[FINALS ]]</f>
        <v>3</v>
      </c>
      <c r="L18" s="70"/>
      <c r="M18" s="67"/>
      <c r="N18" s="71">
        <f>Table5694[[#This Row],[QUALIFICATION  ]]+Table5694[[#This Row],[FINALS  ]]</f>
        <v>0</v>
      </c>
      <c r="O18" s="70"/>
      <c r="P18" s="67"/>
      <c r="Q18" s="71">
        <f>Table5694[[#This Row],[QUALIFICATION   ]]+Table5694[[#This Row],[FINALS   ]]</f>
        <v>0</v>
      </c>
      <c r="R18" s="67">
        <v>3</v>
      </c>
      <c r="S18" s="67">
        <v>61</v>
      </c>
      <c r="T18" s="71">
        <f>Table5694[[#This Row],[FINALS    ]]+Table5694[[#This Row],[QUALIFICATION    ]]</f>
        <v>64</v>
      </c>
      <c r="U18" s="67"/>
      <c r="V18" s="67"/>
      <c r="W18" s="71">
        <f>Table5694[[#This Row],[QUALIFICATION     ]]+Table5694[[#This Row],[FINALS     ]]</f>
        <v>0</v>
      </c>
    </row>
    <row r="19" spans="2:23" s="1" customFormat="1" x14ac:dyDescent="0.2">
      <c r="B19" s="66">
        <v>14</v>
      </c>
      <c r="C19" s="67" t="s">
        <v>176</v>
      </c>
      <c r="D19" s="68" t="s">
        <v>62</v>
      </c>
      <c r="E19" s="69">
        <f>Table5694[[#This Row],[TOTAL]]+Table5694[[#This Row],[TOTAL     ]]+Table5694[[#This Row],[TOTAL ]]+Table5694[[#This Row],[TOTAL  ]]+Table5694[[#This Row],[TOTAL   ]]+Table5694[[#This Row],[TOTAL    ]]</f>
        <v>84</v>
      </c>
      <c r="F19" s="128"/>
      <c r="G19" s="69"/>
      <c r="H19" s="71">
        <f>Table5694[[#This Row],[QUALIFICATION]]+Table5694[[#This Row],[FINALS]]</f>
        <v>0</v>
      </c>
      <c r="I19" s="128"/>
      <c r="J19" s="69"/>
      <c r="K19" s="71">
        <f>Table5694[[#This Row],[QUALIFICATION ]]+Table5694[[#This Row],[FINALS ]]</f>
        <v>0</v>
      </c>
      <c r="L19" s="70">
        <v>6</v>
      </c>
      <c r="M19" s="67">
        <v>78</v>
      </c>
      <c r="N19" s="71">
        <f>Table5694[[#This Row],[QUALIFICATION  ]]+Table5694[[#This Row],[FINALS  ]]</f>
        <v>84</v>
      </c>
      <c r="O19" s="70"/>
      <c r="P19" s="67"/>
      <c r="Q19" s="71">
        <f>Table5694[[#This Row],[QUALIFICATION   ]]+Table5694[[#This Row],[FINALS   ]]</f>
        <v>0</v>
      </c>
      <c r="R19" s="67"/>
      <c r="S19" s="67"/>
      <c r="T19" s="71">
        <f>Table5694[[#This Row],[FINALS    ]]+Table5694[[#This Row],[QUALIFICATION    ]]</f>
        <v>0</v>
      </c>
      <c r="U19" s="67"/>
      <c r="V19" s="67"/>
      <c r="W19" s="71">
        <f>Table5694[[#This Row],[QUALIFICATION     ]]+Table5694[[#This Row],[FINALS     ]]</f>
        <v>0</v>
      </c>
    </row>
    <row r="20" spans="2:23" s="1" customFormat="1" x14ac:dyDescent="0.2">
      <c r="B20" s="66">
        <v>15</v>
      </c>
      <c r="C20" s="67" t="s">
        <v>110</v>
      </c>
      <c r="D20" s="68" t="s">
        <v>109</v>
      </c>
      <c r="E20" s="69">
        <f>Table5694[[#This Row],[TOTAL]]+Table5694[[#This Row],[TOTAL     ]]+Table5694[[#This Row],[TOTAL ]]+Table5694[[#This Row],[TOTAL  ]]+Table5694[[#This Row],[TOTAL   ]]+Table5694[[#This Row],[TOTAL    ]]</f>
        <v>79.25</v>
      </c>
      <c r="F20" s="70">
        <v>0</v>
      </c>
      <c r="G20" s="67">
        <v>0</v>
      </c>
      <c r="H20" s="71">
        <f>Table5694[[#This Row],[QUALIFICATION]]+Table5694[[#This Row],[FINALS]]</f>
        <v>0</v>
      </c>
      <c r="I20" s="70"/>
      <c r="J20" s="67"/>
      <c r="K20" s="71">
        <f>Table5694[[#This Row],[QUALIFICATION ]]+Table5694[[#This Row],[FINALS ]]</f>
        <v>0</v>
      </c>
      <c r="L20" s="70"/>
      <c r="M20" s="67"/>
      <c r="N20" s="71">
        <f>Table5694[[#This Row],[QUALIFICATION  ]]+Table5694[[#This Row],[FINALS  ]]</f>
        <v>0</v>
      </c>
      <c r="O20" s="70">
        <v>1</v>
      </c>
      <c r="P20" s="67">
        <v>54</v>
      </c>
      <c r="Q20" s="71">
        <f>Table5694[[#This Row],[QUALIFICATION   ]]+Table5694[[#This Row],[FINALS   ]]</f>
        <v>55</v>
      </c>
      <c r="R20" s="67">
        <v>0.25</v>
      </c>
      <c r="S20" s="67">
        <v>24</v>
      </c>
      <c r="T20" s="71">
        <f>Table5694[[#This Row],[FINALS    ]]+Table5694[[#This Row],[QUALIFICATION    ]]</f>
        <v>24.25</v>
      </c>
      <c r="U20" s="67">
        <v>0</v>
      </c>
      <c r="V20" s="67">
        <v>0</v>
      </c>
      <c r="W20" s="71">
        <f>Table5694[[#This Row],[QUALIFICATION     ]]+Table5694[[#This Row],[FINALS     ]]</f>
        <v>0</v>
      </c>
    </row>
    <row r="21" spans="2:23" s="1" customFormat="1" x14ac:dyDescent="0.2">
      <c r="B21" s="66">
        <v>16</v>
      </c>
      <c r="C21" s="67" t="s">
        <v>65</v>
      </c>
      <c r="D21" s="68" t="s">
        <v>66</v>
      </c>
      <c r="E21" s="69">
        <f>Table5694[[#This Row],[TOTAL]]+Table5694[[#This Row],[TOTAL     ]]+Table5694[[#This Row],[TOTAL ]]+Table5694[[#This Row],[TOTAL  ]]+Table5694[[#This Row],[TOTAL   ]]+Table5694[[#This Row],[TOTAL    ]]</f>
        <v>64</v>
      </c>
      <c r="F21" s="128"/>
      <c r="G21" s="69"/>
      <c r="H21" s="71">
        <f>Table5694[[#This Row],[QUALIFICATION]]+Table5694[[#This Row],[FINALS]]</f>
        <v>0</v>
      </c>
      <c r="I21" s="128"/>
      <c r="J21" s="69"/>
      <c r="K21" s="71">
        <f>Table5694[[#This Row],[QUALIFICATION ]]+Table5694[[#This Row],[FINALS ]]</f>
        <v>0</v>
      </c>
      <c r="L21" s="128"/>
      <c r="M21" s="69"/>
      <c r="N21" s="71">
        <f>Table5694[[#This Row],[QUALIFICATION  ]]+Table5694[[#This Row],[FINALS  ]]</f>
        <v>0</v>
      </c>
      <c r="O21" s="128"/>
      <c r="P21" s="69"/>
      <c r="Q21" s="71">
        <f>Table5694[[#This Row],[QUALIFICATION   ]]+Table5694[[#This Row],[FINALS   ]]</f>
        <v>0</v>
      </c>
      <c r="R21" s="67">
        <v>3</v>
      </c>
      <c r="S21" s="67">
        <v>61</v>
      </c>
      <c r="T21" s="71">
        <f>Table5694[[#This Row],[FINALS    ]]+Table5694[[#This Row],[QUALIFICATION    ]]</f>
        <v>64</v>
      </c>
      <c r="U21" s="67"/>
      <c r="V21" s="67"/>
      <c r="W21" s="71">
        <f>Table5694[[#This Row],[QUALIFICATION     ]]+Table5694[[#This Row],[FINALS     ]]</f>
        <v>0</v>
      </c>
    </row>
    <row r="22" spans="2:23" s="1" customFormat="1" x14ac:dyDescent="0.2">
      <c r="B22" s="66">
        <v>17</v>
      </c>
      <c r="C22" s="67" t="s">
        <v>177</v>
      </c>
      <c r="D22" s="68" t="s">
        <v>178</v>
      </c>
      <c r="E22" s="69">
        <f>Table5694[[#This Row],[TOTAL]]+Table5694[[#This Row],[TOTAL     ]]+Table5694[[#This Row],[TOTAL ]]+Table5694[[#This Row],[TOTAL  ]]+Table5694[[#This Row],[TOTAL   ]]+Table5694[[#This Row],[TOTAL    ]]</f>
        <v>62</v>
      </c>
      <c r="F22" s="128"/>
      <c r="G22" s="69"/>
      <c r="H22" s="71">
        <f>Table5694[[#This Row],[QUALIFICATION]]+Table5694[[#This Row],[FINALS]]</f>
        <v>0</v>
      </c>
      <c r="I22" s="128"/>
      <c r="J22" s="69"/>
      <c r="K22" s="71">
        <f>Table5694[[#This Row],[QUALIFICATION ]]+Table5694[[#This Row],[FINALS ]]</f>
        <v>0</v>
      </c>
      <c r="L22" s="70">
        <v>1</v>
      </c>
      <c r="M22" s="67">
        <v>61</v>
      </c>
      <c r="N22" s="71">
        <f>Table5694[[#This Row],[QUALIFICATION  ]]+Table5694[[#This Row],[FINALS  ]]</f>
        <v>62</v>
      </c>
      <c r="O22" s="70"/>
      <c r="P22" s="67"/>
      <c r="Q22" s="71">
        <f>Table5694[[#This Row],[QUALIFICATION   ]]+Table5694[[#This Row],[FINALS   ]]</f>
        <v>0</v>
      </c>
      <c r="R22" s="67"/>
      <c r="S22" s="67"/>
      <c r="T22" s="71">
        <f>Table5694[[#This Row],[FINALS    ]]+Table5694[[#This Row],[QUALIFICATION    ]]</f>
        <v>0</v>
      </c>
      <c r="U22" s="67"/>
      <c r="V22" s="67"/>
      <c r="W22" s="71">
        <f>Table5694[[#This Row],[QUALIFICATION     ]]+Table5694[[#This Row],[FINALS     ]]</f>
        <v>0</v>
      </c>
    </row>
    <row r="23" spans="2:23" s="1" customFormat="1" x14ac:dyDescent="0.2">
      <c r="B23" s="66">
        <v>18</v>
      </c>
      <c r="C23" s="66" t="s">
        <v>179</v>
      </c>
      <c r="D23" s="72" t="s">
        <v>99</v>
      </c>
      <c r="E23" s="69">
        <f>Table5694[[#This Row],[TOTAL]]+Table5694[[#This Row],[TOTAL     ]]+Table5694[[#This Row],[TOTAL ]]+Table5694[[#This Row],[TOTAL  ]]+Table5694[[#This Row],[TOTAL   ]]+Table5694[[#This Row],[TOTAL    ]]</f>
        <v>62</v>
      </c>
      <c r="F23" s="128"/>
      <c r="G23" s="69"/>
      <c r="H23" s="71">
        <f>Table5694[[#This Row],[QUALIFICATION]]+Table5694[[#This Row],[FINALS]]</f>
        <v>0</v>
      </c>
      <c r="I23" s="128"/>
      <c r="J23" s="69"/>
      <c r="K23" s="71">
        <f>Table5694[[#This Row],[QUALIFICATION ]]+Table5694[[#This Row],[FINALS ]]</f>
        <v>0</v>
      </c>
      <c r="L23" s="70">
        <v>8</v>
      </c>
      <c r="M23" s="67">
        <v>54</v>
      </c>
      <c r="N23" s="71">
        <f>Table5694[[#This Row],[QUALIFICATION  ]]+Table5694[[#This Row],[FINALS  ]]</f>
        <v>62</v>
      </c>
      <c r="O23" s="70"/>
      <c r="P23" s="67"/>
      <c r="Q23" s="71">
        <f>Table5694[[#This Row],[QUALIFICATION   ]]+Table5694[[#This Row],[FINALS   ]]</f>
        <v>0</v>
      </c>
      <c r="R23" s="67"/>
      <c r="S23" s="67"/>
      <c r="T23" s="71">
        <f>Table5694[[#This Row],[FINALS    ]]+Table5694[[#This Row],[QUALIFICATION    ]]</f>
        <v>0</v>
      </c>
      <c r="U23" s="67"/>
      <c r="V23" s="67"/>
      <c r="W23" s="71">
        <f>Table5694[[#This Row],[QUALIFICATION     ]]+Table5694[[#This Row],[FINALS     ]]</f>
        <v>0</v>
      </c>
    </row>
    <row r="24" spans="2:23" s="1" customFormat="1" x14ac:dyDescent="0.2">
      <c r="B24" s="66">
        <v>19</v>
      </c>
      <c r="C24" s="67" t="s">
        <v>113</v>
      </c>
      <c r="D24" s="68" t="s">
        <v>75</v>
      </c>
      <c r="E24" s="69">
        <f>Table5694[[#This Row],[TOTAL]]+Table5694[[#This Row],[TOTAL     ]]+Table5694[[#This Row],[TOTAL ]]+Table5694[[#This Row],[TOTAL  ]]+Table5694[[#This Row],[TOTAL   ]]+Table5694[[#This Row],[TOTAL    ]]</f>
        <v>56</v>
      </c>
      <c r="F24" s="70">
        <v>2</v>
      </c>
      <c r="G24" s="67">
        <v>54</v>
      </c>
      <c r="H24" s="71">
        <f>Table5694[[#This Row],[QUALIFICATION]]+Table5694[[#This Row],[FINALS]]</f>
        <v>56</v>
      </c>
      <c r="I24" s="70"/>
      <c r="J24" s="67"/>
      <c r="K24" s="71">
        <f>Table5694[[#This Row],[QUALIFICATION ]]+Table5694[[#This Row],[FINALS ]]</f>
        <v>0</v>
      </c>
      <c r="L24" s="70">
        <v>0</v>
      </c>
      <c r="M24" s="67">
        <v>0</v>
      </c>
      <c r="N24" s="71">
        <f>Table5694[[#This Row],[QUALIFICATION  ]]+Table5694[[#This Row],[FINALS  ]]</f>
        <v>0</v>
      </c>
      <c r="O24" s="70"/>
      <c r="P24" s="67"/>
      <c r="Q24" s="71">
        <f>Table5694[[#This Row],[QUALIFICATION   ]]+Table5694[[#This Row],[FINALS   ]]</f>
        <v>0</v>
      </c>
      <c r="R24" s="67"/>
      <c r="S24" s="67"/>
      <c r="T24" s="71">
        <f>Table5694[[#This Row],[FINALS    ]]+Table5694[[#This Row],[QUALIFICATION    ]]</f>
        <v>0</v>
      </c>
      <c r="U24" s="67"/>
      <c r="V24" s="67"/>
      <c r="W24" s="71">
        <f>Table5694[[#This Row],[QUALIFICATION     ]]+Table5694[[#This Row],[FINALS     ]]</f>
        <v>0</v>
      </c>
    </row>
    <row r="25" spans="2:23" s="1" customFormat="1" x14ac:dyDescent="0.2">
      <c r="B25" s="66">
        <v>20</v>
      </c>
      <c r="C25" s="67" t="s">
        <v>180</v>
      </c>
      <c r="D25" s="68" t="s">
        <v>181</v>
      </c>
      <c r="E25" s="69">
        <f>Table5694[[#This Row],[TOTAL]]+Table5694[[#This Row],[TOTAL     ]]+Table5694[[#This Row],[TOTAL ]]+Table5694[[#This Row],[TOTAL  ]]+Table5694[[#This Row],[TOTAL   ]]+Table5694[[#This Row],[TOTAL    ]]</f>
        <v>54.5</v>
      </c>
      <c r="F25" s="128"/>
      <c r="G25" s="69"/>
      <c r="H25" s="71">
        <f>Table5694[[#This Row],[QUALIFICATION]]+Table5694[[#This Row],[FINALS]]</f>
        <v>0</v>
      </c>
      <c r="I25" s="128"/>
      <c r="J25" s="69"/>
      <c r="K25" s="71">
        <f>Table5694[[#This Row],[QUALIFICATION ]]+Table5694[[#This Row],[FINALS ]]</f>
        <v>0</v>
      </c>
      <c r="L25" s="70">
        <v>0.5</v>
      </c>
      <c r="M25" s="67">
        <v>54</v>
      </c>
      <c r="N25" s="71">
        <f>Table5694[[#This Row],[QUALIFICATION  ]]+Table5694[[#This Row],[FINALS  ]]</f>
        <v>54.5</v>
      </c>
      <c r="O25" s="70"/>
      <c r="P25" s="67"/>
      <c r="Q25" s="71">
        <f>Table5694[[#This Row],[QUALIFICATION   ]]+Table5694[[#This Row],[FINALS   ]]</f>
        <v>0</v>
      </c>
      <c r="R25" s="67"/>
      <c r="S25" s="67"/>
      <c r="T25" s="71">
        <f>Table5694[[#This Row],[FINALS    ]]+Table5694[[#This Row],[QUALIFICATION    ]]</f>
        <v>0</v>
      </c>
      <c r="U25" s="67"/>
      <c r="V25" s="67"/>
      <c r="W25" s="71">
        <f>Table5694[[#This Row],[QUALIFICATION     ]]+Table5694[[#This Row],[FINALS     ]]</f>
        <v>0</v>
      </c>
    </row>
    <row r="26" spans="2:23" s="1" customFormat="1" x14ac:dyDescent="0.2">
      <c r="B26" s="66">
        <v>21</v>
      </c>
      <c r="C26" s="67" t="s">
        <v>112</v>
      </c>
      <c r="D26" s="68" t="s">
        <v>86</v>
      </c>
      <c r="E26" s="69">
        <f>Table5694[[#This Row],[TOTAL]]+Table5694[[#This Row],[TOTAL     ]]+Table5694[[#This Row],[TOTAL ]]+Table5694[[#This Row],[TOTAL  ]]+Table5694[[#This Row],[TOTAL   ]]+Table5694[[#This Row],[TOTAL    ]]</f>
        <v>24.5</v>
      </c>
      <c r="F26" s="70">
        <v>0</v>
      </c>
      <c r="G26" s="67">
        <v>0</v>
      </c>
      <c r="H26" s="71">
        <f>Table5694[[#This Row],[QUALIFICATION]]+Table5694[[#This Row],[FINALS]]</f>
        <v>0</v>
      </c>
      <c r="I26" s="70">
        <v>0</v>
      </c>
      <c r="J26" s="67"/>
      <c r="K26" s="71">
        <f>Table5694[[#This Row],[QUALIFICATION ]]+Table5694[[#This Row],[FINALS ]]</f>
        <v>0</v>
      </c>
      <c r="L26" s="70"/>
      <c r="M26" s="67"/>
      <c r="N26" s="71">
        <f>Table5694[[#This Row],[QUALIFICATION  ]]+Table5694[[#This Row],[FINALS  ]]</f>
        <v>0</v>
      </c>
      <c r="O26" s="70"/>
      <c r="P26" s="67"/>
      <c r="Q26" s="71">
        <f>Table5694[[#This Row],[QUALIFICATION   ]]+Table5694[[#This Row],[FINALS   ]]</f>
        <v>0</v>
      </c>
      <c r="R26" s="67"/>
      <c r="S26" s="67"/>
      <c r="T26" s="71">
        <f>Table5694[[#This Row],[FINALS    ]]+Table5694[[#This Row],[QUALIFICATION    ]]</f>
        <v>0</v>
      </c>
      <c r="U26" s="67">
        <v>0.5</v>
      </c>
      <c r="V26" s="67">
        <v>24</v>
      </c>
      <c r="W26" s="71">
        <f>Table5694[[#This Row],[QUALIFICATION     ]]+Table5694[[#This Row],[FINALS     ]]</f>
        <v>24.5</v>
      </c>
    </row>
    <row r="27" spans="2:23" s="1" customFormat="1" x14ac:dyDescent="0.2">
      <c r="B27" s="66">
        <v>22</v>
      </c>
      <c r="C27" s="67" t="s">
        <v>182</v>
      </c>
      <c r="D27" s="68" t="s">
        <v>183</v>
      </c>
      <c r="E27" s="69">
        <f>Table5694[[#This Row],[TOTAL]]+Table5694[[#This Row],[TOTAL     ]]+Table5694[[#This Row],[TOTAL ]]+Table5694[[#This Row],[TOTAL  ]]+Table5694[[#This Row],[TOTAL   ]]+Table5694[[#This Row],[TOTAL    ]]</f>
        <v>0</v>
      </c>
      <c r="F27" s="128"/>
      <c r="G27" s="69"/>
      <c r="H27" s="71">
        <f>Table5694[[#This Row],[QUALIFICATION]]+Table5694[[#This Row],[FINALS]]</f>
        <v>0</v>
      </c>
      <c r="I27" s="128"/>
      <c r="J27" s="69"/>
      <c r="K27" s="71">
        <f>Table5694[[#This Row],[QUALIFICATION ]]+Table5694[[#This Row],[FINALS ]]</f>
        <v>0</v>
      </c>
      <c r="L27" s="128"/>
      <c r="M27" s="69"/>
      <c r="N27" s="71">
        <f>Table5694[[#This Row],[QUALIFICATION  ]]+Table5694[[#This Row],[FINALS  ]]</f>
        <v>0</v>
      </c>
      <c r="O27" s="128"/>
      <c r="P27" s="69"/>
      <c r="Q27" s="71">
        <f>Table5694[[#This Row],[QUALIFICATION   ]]+Table5694[[#This Row],[FINALS   ]]</f>
        <v>0</v>
      </c>
      <c r="R27" s="67">
        <v>0</v>
      </c>
      <c r="S27" s="67">
        <v>0</v>
      </c>
      <c r="T27" s="71">
        <f>Table5694[[#This Row],[FINALS    ]]+Table5694[[#This Row],[QUALIFICATION    ]]</f>
        <v>0</v>
      </c>
      <c r="U27" s="67">
        <v>0</v>
      </c>
      <c r="V27" s="67">
        <v>0</v>
      </c>
      <c r="W27" s="71">
        <f>Table5694[[#This Row],[QUALIFICATION     ]]+Table5694[[#This Row],[FINALS     ]]</f>
        <v>0</v>
      </c>
    </row>
    <row r="28" spans="2:23" s="73" customFormat="1" x14ac:dyDescent="0.2">
      <c r="B28" s="66">
        <v>23</v>
      </c>
      <c r="C28" s="67" t="s">
        <v>125</v>
      </c>
      <c r="D28" s="68" t="s">
        <v>80</v>
      </c>
      <c r="E28" s="69">
        <f>Table5694[[#This Row],[TOTAL]]+Table5694[[#This Row],[TOTAL     ]]+Table5694[[#This Row],[TOTAL ]]+Table5694[[#This Row],[TOTAL  ]]+Table5694[[#This Row],[TOTAL   ]]+Table5694[[#This Row],[TOTAL    ]]</f>
        <v>0</v>
      </c>
      <c r="F28" s="70">
        <v>0</v>
      </c>
      <c r="G28" s="67">
        <v>0</v>
      </c>
      <c r="H28" s="71">
        <f>Table5694[[#This Row],[QUALIFICATION]]+Table5694[[#This Row],[FINALS]]</f>
        <v>0</v>
      </c>
      <c r="I28" s="70"/>
      <c r="J28" s="67"/>
      <c r="K28" s="71">
        <f>Table5694[[#This Row],[QUALIFICATION ]]+Table5694[[#This Row],[FINALS ]]</f>
        <v>0</v>
      </c>
      <c r="L28" s="70"/>
      <c r="M28" s="67"/>
      <c r="N28" s="71">
        <f>Table5694[[#This Row],[QUALIFICATION  ]]+Table5694[[#This Row],[FINALS  ]]</f>
        <v>0</v>
      </c>
      <c r="O28" s="70"/>
      <c r="P28" s="67"/>
      <c r="Q28" s="71">
        <f>Table5694[[#This Row],[QUALIFICATION   ]]+Table5694[[#This Row],[FINALS   ]]</f>
        <v>0</v>
      </c>
      <c r="R28" s="67"/>
      <c r="S28" s="67"/>
      <c r="T28" s="71">
        <f>Table5694[[#This Row],[FINALS    ]]+Table5694[[#This Row],[QUALIFICATION    ]]</f>
        <v>0</v>
      </c>
      <c r="U28" s="67"/>
      <c r="V28" s="67"/>
      <c r="W28" s="71">
        <f>Table5694[[#This Row],[QUALIFICATION     ]]+Table5694[[#This Row],[FINALS     ]]</f>
        <v>0</v>
      </c>
    </row>
    <row r="29" spans="2:23" s="73" customFormat="1" x14ac:dyDescent="0.2">
      <c r="C29" s="67"/>
      <c r="F29" s="67"/>
      <c r="I29" s="67"/>
      <c r="L29" s="67"/>
      <c r="O29" s="67"/>
      <c r="R29" s="67"/>
      <c r="U29" s="67"/>
    </row>
  </sheetData>
  <mergeCells count="12">
    <mergeCell ref="F3:H3"/>
    <mergeCell ref="F4:H4"/>
    <mergeCell ref="I3:K3"/>
    <mergeCell ref="L3:N3"/>
    <mergeCell ref="O3:Q3"/>
    <mergeCell ref="U3:W3"/>
    <mergeCell ref="I4:K4"/>
    <mergeCell ref="L4:N4"/>
    <mergeCell ref="O4:Q4"/>
    <mergeCell ref="U4:W4"/>
    <mergeCell ref="R3:T3"/>
    <mergeCell ref="R4:T4"/>
  </mergeCells>
  <phoneticPr fontId="27" type="noConversion"/>
  <conditionalFormatting sqref="C28 C6:C15 C17:C18">
    <cfRule type="duplicateValues" dxfId="7" priority="7"/>
    <cfRule type="duplicateValues" dxfId="6" priority="8"/>
  </conditionalFormatting>
  <conditionalFormatting sqref="C16">
    <cfRule type="duplicateValues" dxfId="5" priority="5"/>
    <cfRule type="duplicateValues" dxfId="4" priority="6"/>
  </conditionalFormatting>
  <conditionalFormatting sqref="C19">
    <cfRule type="duplicateValues" dxfId="3" priority="3"/>
    <cfRule type="duplicateValues" dxfId="2" priority="4"/>
  </conditionalFormatting>
  <conditionalFormatting sqref="C2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52"/>
  <sheetViews>
    <sheetView topLeftCell="A30" zoomScale="110" zoomScaleNormal="110" workbookViewId="0">
      <selection activeCell="A38" sqref="A38:XFD63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13" width="8.83203125" style="1" customWidth="1"/>
    <col min="14" max="14" width="8.83203125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30" customFormat="1" ht="16" x14ac:dyDescent="0.2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L1" s="31" t="s">
        <v>301</v>
      </c>
      <c r="N1"/>
    </row>
    <row r="2" spans="1:14" s="30" customFormat="1" ht="17" thickBo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L2" s="31"/>
      <c r="N2"/>
    </row>
    <row r="3" spans="1:14" ht="15" customHeight="1" x14ac:dyDescent="0.2">
      <c r="A3" s="186" t="s">
        <v>11</v>
      </c>
      <c r="B3" s="193" t="s">
        <v>53</v>
      </c>
      <c r="C3" s="189" t="s">
        <v>54</v>
      </c>
      <c r="D3" s="189"/>
      <c r="E3" s="189"/>
      <c r="F3" s="190"/>
      <c r="G3" s="21"/>
      <c r="H3" s="189" t="s">
        <v>58</v>
      </c>
      <c r="I3" s="189"/>
      <c r="J3" s="189"/>
      <c r="K3" s="190"/>
      <c r="L3" s="21"/>
    </row>
    <row r="4" spans="1:14" x14ac:dyDescent="0.2">
      <c r="A4" s="187"/>
      <c r="B4" s="194"/>
      <c r="C4" s="22" t="s">
        <v>192</v>
      </c>
      <c r="D4" s="23" t="s">
        <v>193</v>
      </c>
      <c r="E4" s="191" t="s">
        <v>194</v>
      </c>
      <c r="F4" s="192"/>
      <c r="G4" s="24"/>
      <c r="H4" s="22" t="s">
        <v>192</v>
      </c>
      <c r="I4" s="23" t="s">
        <v>193</v>
      </c>
      <c r="J4" s="191" t="s">
        <v>194</v>
      </c>
      <c r="K4" s="192"/>
      <c r="L4" s="24"/>
    </row>
    <row r="5" spans="1:14" ht="16" thickBot="1" x14ac:dyDescent="0.25">
      <c r="A5" s="188"/>
      <c r="B5" s="195"/>
      <c r="C5" s="25" t="s">
        <v>55</v>
      </c>
      <c r="D5" s="26" t="s">
        <v>56</v>
      </c>
      <c r="E5" s="112" t="s">
        <v>121</v>
      </c>
      <c r="F5" s="113" t="s">
        <v>122</v>
      </c>
      <c r="G5" s="27" t="s">
        <v>57</v>
      </c>
      <c r="H5" s="25" t="s">
        <v>55</v>
      </c>
      <c r="I5" s="26" t="s">
        <v>56</v>
      </c>
      <c r="J5" s="112" t="s">
        <v>121</v>
      </c>
      <c r="K5" s="113" t="s">
        <v>122</v>
      </c>
      <c r="L5" s="27" t="s">
        <v>57</v>
      </c>
    </row>
    <row r="6" spans="1:14" s="11" customFormat="1" ht="17" customHeight="1" x14ac:dyDescent="0.2">
      <c r="A6" s="35" t="s">
        <v>115</v>
      </c>
      <c r="B6" s="36" t="s">
        <v>114</v>
      </c>
      <c r="C6" s="37">
        <v>19</v>
      </c>
      <c r="D6" s="37">
        <v>19</v>
      </c>
      <c r="E6" s="37">
        <v>9</v>
      </c>
      <c r="F6" s="38">
        <v>9</v>
      </c>
      <c r="G6" s="39">
        <v>56</v>
      </c>
      <c r="H6" s="136">
        <v>28</v>
      </c>
      <c r="I6" s="137">
        <v>20</v>
      </c>
      <c r="J6" s="137">
        <v>7</v>
      </c>
      <c r="K6" s="138">
        <v>10</v>
      </c>
      <c r="L6" s="39">
        <v>65</v>
      </c>
      <c r="N6"/>
    </row>
    <row r="7" spans="1:14" s="11" customFormat="1" ht="17" customHeight="1" x14ac:dyDescent="0.2">
      <c r="A7" s="35" t="s">
        <v>87</v>
      </c>
      <c r="B7" s="36" t="s">
        <v>69</v>
      </c>
      <c r="C7" s="40">
        <v>0</v>
      </c>
      <c r="D7" s="37">
        <v>0</v>
      </c>
      <c r="E7" s="40">
        <v>0</v>
      </c>
      <c r="F7" s="41">
        <v>0</v>
      </c>
      <c r="G7" s="39">
        <v>0</v>
      </c>
      <c r="H7" s="139">
        <v>31</v>
      </c>
      <c r="I7" s="140">
        <v>23</v>
      </c>
      <c r="J7" s="140">
        <v>12</v>
      </c>
      <c r="K7" s="141">
        <v>13</v>
      </c>
      <c r="L7" s="39">
        <v>79</v>
      </c>
      <c r="N7"/>
    </row>
    <row r="8" spans="1:14" s="11" customFormat="1" ht="17" customHeight="1" x14ac:dyDescent="0.2">
      <c r="A8" s="35" t="s">
        <v>92</v>
      </c>
      <c r="B8" s="36" t="s">
        <v>27</v>
      </c>
      <c r="C8" s="40">
        <v>34</v>
      </c>
      <c r="D8" s="40">
        <v>23</v>
      </c>
      <c r="E8" s="40">
        <v>10</v>
      </c>
      <c r="F8" s="41">
        <v>13</v>
      </c>
      <c r="G8" s="39">
        <v>80</v>
      </c>
      <c r="H8" s="139">
        <v>24</v>
      </c>
      <c r="I8" s="140">
        <v>20</v>
      </c>
      <c r="J8" s="140">
        <v>9</v>
      </c>
      <c r="K8" s="141">
        <v>11</v>
      </c>
      <c r="L8" s="39">
        <v>64</v>
      </c>
      <c r="N8"/>
    </row>
    <row r="9" spans="1:14" s="11" customFormat="1" ht="17" customHeight="1" x14ac:dyDescent="0.2">
      <c r="A9" s="35" t="s">
        <v>98</v>
      </c>
      <c r="B9" s="36" t="s">
        <v>99</v>
      </c>
      <c r="C9" s="40">
        <v>27</v>
      </c>
      <c r="D9" s="40">
        <v>21</v>
      </c>
      <c r="E9" s="40">
        <v>8</v>
      </c>
      <c r="F9" s="41">
        <v>12</v>
      </c>
      <c r="G9" s="39">
        <v>68</v>
      </c>
      <c r="H9" s="139">
        <v>23</v>
      </c>
      <c r="I9" s="140">
        <v>22</v>
      </c>
      <c r="J9" s="140">
        <v>10</v>
      </c>
      <c r="K9" s="141">
        <v>11</v>
      </c>
      <c r="L9" s="39">
        <v>66</v>
      </c>
      <c r="N9"/>
    </row>
    <row r="10" spans="1:14" s="11" customFormat="1" ht="17" customHeight="1" x14ac:dyDescent="0.2">
      <c r="A10" s="35" t="s">
        <v>104</v>
      </c>
      <c r="B10" s="36" t="s">
        <v>105</v>
      </c>
      <c r="C10" s="40">
        <v>31</v>
      </c>
      <c r="D10" s="40">
        <v>21</v>
      </c>
      <c r="E10" s="40">
        <v>11</v>
      </c>
      <c r="F10" s="41">
        <v>10</v>
      </c>
      <c r="G10" s="39">
        <v>73</v>
      </c>
      <c r="H10" s="140">
        <v>31</v>
      </c>
      <c r="I10" s="140">
        <v>24</v>
      </c>
      <c r="J10" s="140">
        <v>14</v>
      </c>
      <c r="K10" s="141">
        <v>13</v>
      </c>
      <c r="L10" s="39">
        <v>82</v>
      </c>
      <c r="N10"/>
    </row>
    <row r="11" spans="1:14" s="11" customFormat="1" ht="17" customHeight="1" x14ac:dyDescent="0.2">
      <c r="A11" s="35" t="s">
        <v>85</v>
      </c>
      <c r="B11" s="36" t="s">
        <v>188</v>
      </c>
      <c r="C11" s="40">
        <v>0</v>
      </c>
      <c r="D11" s="40">
        <v>0</v>
      </c>
      <c r="E11" s="40">
        <v>0</v>
      </c>
      <c r="F11" s="41">
        <v>0</v>
      </c>
      <c r="G11" s="39">
        <v>0</v>
      </c>
      <c r="H11" s="140">
        <v>0</v>
      </c>
      <c r="I11" s="140">
        <v>0</v>
      </c>
      <c r="J11" s="140">
        <v>0</v>
      </c>
      <c r="K11" s="141">
        <v>0</v>
      </c>
      <c r="L11" s="39">
        <v>0</v>
      </c>
      <c r="N11"/>
    </row>
    <row r="12" spans="1:14" s="11" customFormat="1" ht="17" customHeight="1" x14ac:dyDescent="0.2">
      <c r="A12" s="35" t="s">
        <v>96</v>
      </c>
      <c r="B12" s="36" t="s">
        <v>29</v>
      </c>
      <c r="C12" s="40">
        <v>36</v>
      </c>
      <c r="D12" s="40">
        <v>23</v>
      </c>
      <c r="E12" s="40">
        <v>11</v>
      </c>
      <c r="F12" s="41">
        <v>14</v>
      </c>
      <c r="G12" s="39">
        <v>84</v>
      </c>
      <c r="H12" s="140">
        <v>36</v>
      </c>
      <c r="I12" s="142">
        <v>26</v>
      </c>
      <c r="J12" s="172">
        <v>14.5</v>
      </c>
      <c r="K12" s="141">
        <v>14</v>
      </c>
      <c r="L12" s="39">
        <v>90.5</v>
      </c>
      <c r="N12"/>
    </row>
    <row r="13" spans="1:14" s="11" customFormat="1" ht="17" customHeight="1" x14ac:dyDescent="0.2">
      <c r="A13" s="35" t="s">
        <v>101</v>
      </c>
      <c r="B13" s="36" t="s">
        <v>102</v>
      </c>
      <c r="C13" s="40">
        <v>28</v>
      </c>
      <c r="D13" s="40">
        <v>19</v>
      </c>
      <c r="E13" s="40">
        <v>11</v>
      </c>
      <c r="F13" s="41">
        <v>10</v>
      </c>
      <c r="G13" s="39">
        <v>68</v>
      </c>
      <c r="H13" s="140">
        <v>24</v>
      </c>
      <c r="I13" s="142">
        <v>21</v>
      </c>
      <c r="J13" s="140">
        <v>11</v>
      </c>
      <c r="K13" s="141">
        <v>11</v>
      </c>
      <c r="L13" s="39">
        <v>67</v>
      </c>
      <c r="N13"/>
    </row>
    <row r="14" spans="1:14" s="11" customFormat="1" ht="17" customHeight="1" x14ac:dyDescent="0.2">
      <c r="A14" s="35" t="s">
        <v>196</v>
      </c>
      <c r="B14" s="36" t="s">
        <v>97</v>
      </c>
      <c r="C14" s="40">
        <v>16</v>
      </c>
      <c r="D14" s="40">
        <v>16</v>
      </c>
      <c r="E14" s="40">
        <v>8</v>
      </c>
      <c r="F14" s="41">
        <v>7</v>
      </c>
      <c r="G14" s="39">
        <v>47</v>
      </c>
      <c r="H14" s="140">
        <v>19</v>
      </c>
      <c r="I14" s="142">
        <v>18</v>
      </c>
      <c r="J14" s="140">
        <v>7</v>
      </c>
      <c r="K14" s="141">
        <v>5</v>
      </c>
      <c r="L14" s="39">
        <v>49</v>
      </c>
      <c r="N14"/>
    </row>
    <row r="15" spans="1:14" s="11" customFormat="1" ht="17" customHeight="1" x14ac:dyDescent="0.2">
      <c r="A15" s="35" t="s">
        <v>123</v>
      </c>
      <c r="B15" s="36" t="s">
        <v>108</v>
      </c>
      <c r="C15" s="40">
        <v>28</v>
      </c>
      <c r="D15" s="40">
        <v>22</v>
      </c>
      <c r="E15" s="40">
        <v>12</v>
      </c>
      <c r="F15" s="41">
        <v>12</v>
      </c>
      <c r="G15" s="39">
        <v>74</v>
      </c>
      <c r="H15" s="140">
        <v>30</v>
      </c>
      <c r="I15" s="142">
        <v>24</v>
      </c>
      <c r="J15" s="140">
        <v>10</v>
      </c>
      <c r="K15" s="141">
        <v>10</v>
      </c>
      <c r="L15" s="39">
        <v>74</v>
      </c>
      <c r="N15"/>
    </row>
    <row r="16" spans="1:14" s="11" customFormat="1" ht="17" customHeight="1" x14ac:dyDescent="0.2">
      <c r="A16" s="35" t="s">
        <v>310</v>
      </c>
      <c r="B16" s="36" t="s">
        <v>307</v>
      </c>
      <c r="C16" s="40">
        <v>0</v>
      </c>
      <c r="D16" s="40">
        <v>0</v>
      </c>
      <c r="E16" s="40">
        <v>0</v>
      </c>
      <c r="F16" s="41">
        <v>0</v>
      </c>
      <c r="G16" s="39">
        <v>0</v>
      </c>
      <c r="H16" s="140">
        <v>0</v>
      </c>
      <c r="I16" s="142">
        <v>0</v>
      </c>
      <c r="J16" s="140">
        <v>0</v>
      </c>
      <c r="K16" s="141">
        <v>0</v>
      </c>
      <c r="L16" s="39">
        <v>0</v>
      </c>
      <c r="N16"/>
    </row>
    <row r="17" spans="1:14" s="11" customFormat="1" ht="17" customHeight="1" x14ac:dyDescent="0.2">
      <c r="A17" s="35" t="s">
        <v>20</v>
      </c>
      <c r="B17" s="36" t="s">
        <v>25</v>
      </c>
      <c r="C17" s="40">
        <v>21</v>
      </c>
      <c r="D17" s="40">
        <v>17</v>
      </c>
      <c r="E17" s="40">
        <v>6</v>
      </c>
      <c r="F17" s="41">
        <v>9</v>
      </c>
      <c r="G17" s="39">
        <v>53</v>
      </c>
      <c r="H17" s="140">
        <v>26</v>
      </c>
      <c r="I17" s="142">
        <v>21</v>
      </c>
      <c r="J17" s="140">
        <v>10</v>
      </c>
      <c r="K17" s="141">
        <v>12</v>
      </c>
      <c r="L17" s="39">
        <v>69</v>
      </c>
      <c r="N17"/>
    </row>
    <row r="18" spans="1:14" s="11" customFormat="1" ht="17" customHeight="1" x14ac:dyDescent="0.2">
      <c r="A18" s="35" t="s">
        <v>71</v>
      </c>
      <c r="B18" s="36" t="s">
        <v>72</v>
      </c>
      <c r="C18" s="40">
        <v>30</v>
      </c>
      <c r="D18" s="40">
        <v>18</v>
      </c>
      <c r="E18" s="40">
        <v>6</v>
      </c>
      <c r="F18" s="41">
        <v>8</v>
      </c>
      <c r="G18" s="39">
        <v>62</v>
      </c>
      <c r="H18" s="140">
        <v>23</v>
      </c>
      <c r="I18" s="142">
        <v>21</v>
      </c>
      <c r="J18" s="140">
        <v>7</v>
      </c>
      <c r="K18" s="141">
        <v>10</v>
      </c>
      <c r="L18" s="39">
        <v>61</v>
      </c>
      <c r="N18"/>
    </row>
    <row r="19" spans="1:14" s="11" customFormat="1" ht="17" customHeight="1" x14ac:dyDescent="0.2">
      <c r="A19" s="35" t="s">
        <v>110</v>
      </c>
      <c r="B19" s="36" t="s">
        <v>109</v>
      </c>
      <c r="C19" s="40">
        <v>0</v>
      </c>
      <c r="D19" s="40">
        <v>0</v>
      </c>
      <c r="E19" s="40">
        <v>0</v>
      </c>
      <c r="F19" s="41">
        <v>0</v>
      </c>
      <c r="G19" s="39">
        <v>0</v>
      </c>
      <c r="H19" s="140">
        <v>11</v>
      </c>
      <c r="I19" s="142">
        <v>15</v>
      </c>
      <c r="J19" s="140">
        <v>6</v>
      </c>
      <c r="K19" s="141">
        <v>9</v>
      </c>
      <c r="L19" s="39">
        <v>41</v>
      </c>
      <c r="N19"/>
    </row>
    <row r="20" spans="1:14" s="11" customFormat="1" ht="17" customHeight="1" x14ac:dyDescent="0.2">
      <c r="A20" s="35" t="s">
        <v>74</v>
      </c>
      <c r="B20" s="36" t="s">
        <v>24</v>
      </c>
      <c r="C20" s="40">
        <v>25</v>
      </c>
      <c r="D20" s="40">
        <v>18</v>
      </c>
      <c r="E20" s="40">
        <v>5</v>
      </c>
      <c r="F20" s="41">
        <v>9</v>
      </c>
      <c r="G20" s="39">
        <v>57</v>
      </c>
      <c r="H20" s="140">
        <v>11</v>
      </c>
      <c r="I20" s="142">
        <v>19</v>
      </c>
      <c r="J20" s="140">
        <v>8</v>
      </c>
      <c r="K20" s="141">
        <v>10</v>
      </c>
      <c r="L20" s="39">
        <v>48</v>
      </c>
      <c r="N20"/>
    </row>
    <row r="21" spans="1:14" s="11" customFormat="1" ht="17" customHeight="1" x14ac:dyDescent="0.2">
      <c r="A21" s="35" t="s">
        <v>120</v>
      </c>
      <c r="B21" s="36" t="s">
        <v>22</v>
      </c>
      <c r="C21" s="40">
        <v>27</v>
      </c>
      <c r="D21" s="40">
        <v>20</v>
      </c>
      <c r="E21" s="40">
        <v>12</v>
      </c>
      <c r="F21" s="41">
        <v>12</v>
      </c>
      <c r="G21" s="39">
        <v>71</v>
      </c>
      <c r="H21" s="140">
        <v>0</v>
      </c>
      <c r="I21" s="142">
        <v>0</v>
      </c>
      <c r="J21" s="140">
        <v>0</v>
      </c>
      <c r="K21" s="141">
        <v>0</v>
      </c>
      <c r="L21" s="39">
        <v>0</v>
      </c>
      <c r="N21"/>
    </row>
    <row r="22" spans="1:14" s="11" customFormat="1" ht="17" customHeight="1" x14ac:dyDescent="0.2">
      <c r="A22" s="35" t="s">
        <v>163</v>
      </c>
      <c r="B22" s="36" t="s">
        <v>164</v>
      </c>
      <c r="C22" s="40">
        <v>33</v>
      </c>
      <c r="D22" s="40">
        <v>23</v>
      </c>
      <c r="E22" s="40">
        <v>8</v>
      </c>
      <c r="F22" s="41">
        <v>9</v>
      </c>
      <c r="G22" s="39">
        <v>73</v>
      </c>
      <c r="H22" s="140">
        <v>30</v>
      </c>
      <c r="I22" s="142">
        <v>20</v>
      </c>
      <c r="J22" s="140">
        <v>7</v>
      </c>
      <c r="K22" s="141">
        <v>10</v>
      </c>
      <c r="L22" s="39">
        <v>67</v>
      </c>
      <c r="N22"/>
    </row>
    <row r="23" spans="1:14" s="11" customFormat="1" ht="17" customHeight="1" x14ac:dyDescent="0.2">
      <c r="A23" s="35" t="s">
        <v>81</v>
      </c>
      <c r="B23" s="36" t="s">
        <v>82</v>
      </c>
      <c r="C23" s="133">
        <v>36</v>
      </c>
      <c r="D23" s="133">
        <v>26</v>
      </c>
      <c r="E23" s="133">
        <v>13</v>
      </c>
      <c r="F23" s="134">
        <v>13</v>
      </c>
      <c r="G23" s="135">
        <v>88</v>
      </c>
      <c r="H23" s="140">
        <v>26</v>
      </c>
      <c r="I23" s="142">
        <v>22</v>
      </c>
      <c r="J23" s="140">
        <v>10</v>
      </c>
      <c r="K23" s="141">
        <v>13</v>
      </c>
      <c r="L23" s="39">
        <v>71</v>
      </c>
      <c r="N23"/>
    </row>
    <row r="24" spans="1:14" s="11" customFormat="1" ht="17" customHeight="1" x14ac:dyDescent="0.2">
      <c r="A24" s="35" t="s">
        <v>67</v>
      </c>
      <c r="B24" s="36" t="s">
        <v>68</v>
      </c>
      <c r="C24" s="40">
        <v>0</v>
      </c>
      <c r="D24" s="40">
        <v>0</v>
      </c>
      <c r="E24" s="40">
        <v>0</v>
      </c>
      <c r="F24" s="41">
        <v>0</v>
      </c>
      <c r="G24" s="39">
        <v>0</v>
      </c>
      <c r="H24" s="140">
        <v>0</v>
      </c>
      <c r="I24" s="142">
        <v>0</v>
      </c>
      <c r="J24" s="140">
        <v>0</v>
      </c>
      <c r="K24" s="141">
        <v>0</v>
      </c>
      <c r="L24" s="39">
        <v>0</v>
      </c>
      <c r="N24"/>
    </row>
    <row r="25" spans="1:14" s="11" customFormat="1" ht="17" customHeight="1" x14ac:dyDescent="0.2">
      <c r="A25" s="35" t="s">
        <v>117</v>
      </c>
      <c r="B25" s="36" t="s">
        <v>116</v>
      </c>
      <c r="C25" s="40">
        <v>0</v>
      </c>
      <c r="D25" s="40">
        <v>0</v>
      </c>
      <c r="E25" s="40">
        <v>0</v>
      </c>
      <c r="F25" s="41">
        <v>0</v>
      </c>
      <c r="G25" s="39">
        <v>0</v>
      </c>
      <c r="H25" s="140">
        <v>0</v>
      </c>
      <c r="I25" s="142">
        <v>0</v>
      </c>
      <c r="J25" s="140">
        <v>0</v>
      </c>
      <c r="K25" s="141">
        <v>0</v>
      </c>
      <c r="L25" s="39">
        <v>0</v>
      </c>
      <c r="N25"/>
    </row>
    <row r="26" spans="1:14" s="11" customFormat="1" ht="17" customHeight="1" x14ac:dyDescent="0.2">
      <c r="A26" s="35" t="s">
        <v>266</v>
      </c>
      <c r="B26" s="36" t="s">
        <v>267</v>
      </c>
      <c r="C26" s="40">
        <v>20</v>
      </c>
      <c r="D26" s="40">
        <v>18</v>
      </c>
      <c r="E26" s="40">
        <v>9</v>
      </c>
      <c r="F26" s="41">
        <v>10</v>
      </c>
      <c r="G26" s="39">
        <v>57</v>
      </c>
      <c r="H26" s="140">
        <v>0</v>
      </c>
      <c r="I26" s="142">
        <v>0</v>
      </c>
      <c r="J26" s="140">
        <v>0</v>
      </c>
      <c r="K26" s="141">
        <v>0</v>
      </c>
      <c r="L26" s="39">
        <v>0</v>
      </c>
      <c r="N26"/>
    </row>
    <row r="27" spans="1:14" s="11" customFormat="1" ht="17" customHeight="1" x14ac:dyDescent="0.2">
      <c r="A27" s="35" t="s">
        <v>90</v>
      </c>
      <c r="B27" s="36" t="s">
        <v>91</v>
      </c>
      <c r="C27" s="40">
        <v>0</v>
      </c>
      <c r="D27" s="40">
        <v>0</v>
      </c>
      <c r="E27" s="40">
        <v>0</v>
      </c>
      <c r="F27" s="41">
        <v>0</v>
      </c>
      <c r="G27" s="39">
        <v>0</v>
      </c>
      <c r="H27" s="140">
        <v>0</v>
      </c>
      <c r="I27" s="142">
        <v>0</v>
      </c>
      <c r="J27" s="140">
        <v>0</v>
      </c>
      <c r="K27" s="141">
        <v>0</v>
      </c>
      <c r="L27" s="39">
        <v>0</v>
      </c>
      <c r="N27"/>
    </row>
    <row r="28" spans="1:14" s="11" customFormat="1" ht="17" customHeight="1" x14ac:dyDescent="0.2">
      <c r="A28" s="35" t="s">
        <v>21</v>
      </c>
      <c r="B28" s="36" t="s">
        <v>26</v>
      </c>
      <c r="C28" s="40">
        <v>26</v>
      </c>
      <c r="D28" s="40">
        <v>18</v>
      </c>
      <c r="E28" s="40">
        <v>8</v>
      </c>
      <c r="F28" s="41">
        <v>9</v>
      </c>
      <c r="G28" s="39">
        <v>61</v>
      </c>
      <c r="H28" s="140">
        <v>0</v>
      </c>
      <c r="I28" s="142">
        <v>0</v>
      </c>
      <c r="J28" s="140">
        <v>0</v>
      </c>
      <c r="K28" s="141">
        <v>0</v>
      </c>
      <c r="L28" s="39">
        <v>0</v>
      </c>
      <c r="N28"/>
    </row>
    <row r="29" spans="1:14" s="11" customFormat="1" ht="17" customHeight="1" x14ac:dyDescent="0.2">
      <c r="A29" s="35" t="s">
        <v>314</v>
      </c>
      <c r="B29" s="36" t="s">
        <v>77</v>
      </c>
      <c r="C29" s="40">
        <v>32</v>
      </c>
      <c r="D29" s="40">
        <v>23</v>
      </c>
      <c r="E29" s="40">
        <v>9</v>
      </c>
      <c r="F29" s="41">
        <v>10</v>
      </c>
      <c r="G29" s="39">
        <v>74</v>
      </c>
      <c r="H29" s="140">
        <v>22</v>
      </c>
      <c r="I29" s="142">
        <v>19</v>
      </c>
      <c r="J29" s="140">
        <v>12</v>
      </c>
      <c r="K29" s="141">
        <v>12</v>
      </c>
      <c r="L29" s="39">
        <v>65</v>
      </c>
      <c r="N29"/>
    </row>
    <row r="30" spans="1:14" s="11" customFormat="1" ht="17" customHeight="1" x14ac:dyDescent="0.2">
      <c r="A30" s="35" t="s">
        <v>94</v>
      </c>
      <c r="B30" s="36" t="s">
        <v>28</v>
      </c>
      <c r="C30" s="40">
        <v>36</v>
      </c>
      <c r="D30" s="40">
        <v>25</v>
      </c>
      <c r="E30" s="40">
        <v>10</v>
      </c>
      <c r="F30" s="41">
        <v>11</v>
      </c>
      <c r="G30" s="39">
        <v>82</v>
      </c>
      <c r="H30" s="140">
        <v>0</v>
      </c>
      <c r="I30" s="142">
        <v>0</v>
      </c>
      <c r="J30" s="140">
        <v>0</v>
      </c>
      <c r="K30" s="141">
        <v>0</v>
      </c>
      <c r="L30" s="39">
        <v>0</v>
      </c>
      <c r="N30"/>
    </row>
    <row r="31" spans="1:14" s="11" customFormat="1" ht="17" customHeight="1" x14ac:dyDescent="0.2">
      <c r="A31" s="35" t="s">
        <v>125</v>
      </c>
      <c r="B31" s="36" t="s">
        <v>80</v>
      </c>
      <c r="C31" s="40">
        <v>33</v>
      </c>
      <c r="D31" s="40">
        <v>24</v>
      </c>
      <c r="E31" s="40">
        <v>10</v>
      </c>
      <c r="F31" s="41">
        <v>13</v>
      </c>
      <c r="G31" s="39">
        <v>80</v>
      </c>
      <c r="H31" s="140">
        <v>13</v>
      </c>
      <c r="I31" s="142">
        <v>18</v>
      </c>
      <c r="J31" s="140">
        <v>12</v>
      </c>
      <c r="K31" s="141">
        <v>11</v>
      </c>
      <c r="L31" s="39">
        <v>54</v>
      </c>
      <c r="N31"/>
    </row>
    <row r="32" spans="1:14" s="11" customFormat="1" ht="17" customHeight="1" x14ac:dyDescent="0.2">
      <c r="A32" s="35" t="s">
        <v>221</v>
      </c>
      <c r="B32" s="36" t="s">
        <v>222</v>
      </c>
      <c r="C32" s="40">
        <v>0</v>
      </c>
      <c r="D32" s="40">
        <v>0</v>
      </c>
      <c r="E32" s="40">
        <v>0</v>
      </c>
      <c r="F32" s="41">
        <v>0</v>
      </c>
      <c r="G32" s="39">
        <v>0</v>
      </c>
      <c r="H32" s="140">
        <v>0</v>
      </c>
      <c r="I32" s="142">
        <v>0</v>
      </c>
      <c r="J32" s="140">
        <v>0</v>
      </c>
      <c r="K32" s="141">
        <v>0</v>
      </c>
      <c r="L32" s="39">
        <v>0</v>
      </c>
      <c r="N32"/>
    </row>
    <row r="33" spans="1:14" s="11" customFormat="1" ht="17" customHeight="1" x14ac:dyDescent="0.2">
      <c r="A33" s="35" t="s">
        <v>195</v>
      </c>
      <c r="B33" s="36" t="s">
        <v>100</v>
      </c>
      <c r="C33" s="40">
        <v>23</v>
      </c>
      <c r="D33" s="40">
        <v>20</v>
      </c>
      <c r="E33" s="40">
        <v>8</v>
      </c>
      <c r="F33" s="41">
        <v>8</v>
      </c>
      <c r="G33" s="39">
        <v>59</v>
      </c>
      <c r="H33" s="140">
        <v>22</v>
      </c>
      <c r="I33" s="142">
        <v>21</v>
      </c>
      <c r="J33" s="140">
        <v>8</v>
      </c>
      <c r="K33" s="141">
        <v>12</v>
      </c>
      <c r="L33" s="39">
        <v>63</v>
      </c>
      <c r="N33"/>
    </row>
    <row r="34" spans="1:14" s="11" customFormat="1" ht="17" customHeight="1" x14ac:dyDescent="0.2">
      <c r="A34" s="35" t="s">
        <v>250</v>
      </c>
      <c r="B34" s="36" t="s">
        <v>251</v>
      </c>
      <c r="C34" s="40">
        <v>22</v>
      </c>
      <c r="D34" s="40">
        <v>18</v>
      </c>
      <c r="E34" s="40">
        <v>9</v>
      </c>
      <c r="F34" s="41">
        <v>9</v>
      </c>
      <c r="G34" s="39">
        <v>58</v>
      </c>
      <c r="H34" s="140">
        <v>0</v>
      </c>
      <c r="I34" s="142">
        <v>0</v>
      </c>
      <c r="J34" s="140">
        <v>0</v>
      </c>
      <c r="K34" s="141">
        <v>0</v>
      </c>
      <c r="L34" s="39">
        <v>0</v>
      </c>
      <c r="N34"/>
    </row>
    <row r="35" spans="1:14" s="11" customFormat="1" ht="17" customHeight="1" x14ac:dyDescent="0.2">
      <c r="A35" s="35" t="s">
        <v>197</v>
      </c>
      <c r="B35" s="36" t="s">
        <v>189</v>
      </c>
      <c r="C35" s="40">
        <v>0</v>
      </c>
      <c r="D35" s="40">
        <v>0</v>
      </c>
      <c r="E35" s="40">
        <v>0</v>
      </c>
      <c r="F35" s="41">
        <v>0</v>
      </c>
      <c r="G35" s="39">
        <v>0</v>
      </c>
      <c r="H35" s="140">
        <v>0</v>
      </c>
      <c r="I35" s="142">
        <v>0</v>
      </c>
      <c r="J35" s="140">
        <v>0</v>
      </c>
      <c r="K35" s="141">
        <v>0</v>
      </c>
      <c r="L35" s="39">
        <v>0</v>
      </c>
      <c r="N35"/>
    </row>
    <row r="36" spans="1:14" s="11" customFormat="1" ht="17" customHeight="1" x14ac:dyDescent="0.2">
      <c r="A36" s="35" t="s">
        <v>276</v>
      </c>
      <c r="B36" s="36" t="s">
        <v>277</v>
      </c>
      <c r="C36" s="40">
        <v>0</v>
      </c>
      <c r="D36" s="40">
        <v>0</v>
      </c>
      <c r="E36" s="40">
        <v>0</v>
      </c>
      <c r="F36" s="41">
        <v>0</v>
      </c>
      <c r="G36" s="39">
        <v>0</v>
      </c>
      <c r="H36" s="140">
        <v>0</v>
      </c>
      <c r="I36" s="142">
        <v>0</v>
      </c>
      <c r="J36" s="140">
        <v>0</v>
      </c>
      <c r="K36" s="141">
        <v>0</v>
      </c>
      <c r="L36" s="39">
        <v>0</v>
      </c>
      <c r="N36"/>
    </row>
    <row r="37" spans="1:14" s="11" customFormat="1" ht="17" customHeight="1" x14ac:dyDescent="0.2">
      <c r="A37" s="35" t="s">
        <v>224</v>
      </c>
      <c r="B37" s="36" t="s">
        <v>225</v>
      </c>
      <c r="C37" s="40">
        <v>0</v>
      </c>
      <c r="D37" s="40">
        <v>0</v>
      </c>
      <c r="E37" s="40">
        <v>0</v>
      </c>
      <c r="F37" s="41">
        <v>0</v>
      </c>
      <c r="G37" s="39">
        <v>0</v>
      </c>
      <c r="H37" s="140">
        <v>0</v>
      </c>
      <c r="I37" s="142">
        <v>0</v>
      </c>
      <c r="J37" s="140">
        <v>0</v>
      </c>
      <c r="K37" s="141">
        <v>0</v>
      </c>
      <c r="L37" s="39">
        <v>0</v>
      </c>
      <c r="N37"/>
    </row>
    <row r="38" spans="1:14" x14ac:dyDescent="0.2">
      <c r="B38" s="2"/>
      <c r="C38" s="3"/>
      <c r="D38" s="2"/>
    </row>
    <row r="39" spans="1:14" x14ac:dyDescent="0.2">
      <c r="B39" s="2"/>
      <c r="C39" s="3"/>
    </row>
    <row r="52" spans="2:5" x14ac:dyDescent="0.2">
      <c r="B52" s="28"/>
      <c r="E52" s="15"/>
    </row>
  </sheetData>
  <mergeCells count="6">
    <mergeCell ref="A3:A5"/>
    <mergeCell ref="C3:F3"/>
    <mergeCell ref="H3:K3"/>
    <mergeCell ref="E4:F4"/>
    <mergeCell ref="J4:K4"/>
    <mergeCell ref="B3:B5"/>
  </mergeCells>
  <pageMargins left="0.7" right="0.7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62"/>
  <sheetViews>
    <sheetView topLeftCell="A27" workbookViewId="0">
      <selection activeCell="D69" sqref="D69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20" customHeight="1" x14ac:dyDescent="0.2">
      <c r="C1" s="125"/>
      <c r="D1" s="184" t="s">
        <v>299</v>
      </c>
      <c r="E1" s="184"/>
      <c r="F1" s="184"/>
      <c r="G1" s="184"/>
      <c r="H1" s="124"/>
    </row>
    <row r="2" spans="2:8" ht="20" customHeight="1" x14ac:dyDescent="0.2">
      <c r="C2" s="98"/>
      <c r="D2" s="184" t="s">
        <v>300</v>
      </c>
      <c r="E2" s="184"/>
      <c r="F2" s="184"/>
      <c r="G2" s="184"/>
      <c r="H2" s="97"/>
    </row>
    <row r="3" spans="2:8" ht="8" customHeight="1" x14ac:dyDescent="0.2">
      <c r="D3" s="181"/>
      <c r="E3" s="181"/>
      <c r="F3" s="181"/>
      <c r="G3" s="181"/>
      <c r="H3" s="3"/>
    </row>
    <row r="4" spans="2:8" ht="15" customHeight="1" x14ac:dyDescent="0.2">
      <c r="D4" s="181" t="s">
        <v>304</v>
      </c>
      <c r="E4" s="181"/>
      <c r="F4" s="181"/>
      <c r="G4" s="181"/>
      <c r="H4" s="3"/>
    </row>
    <row r="5" spans="2:8" ht="6" customHeight="1" x14ac:dyDescent="0.2">
      <c r="D5" s="183"/>
      <c r="E5" s="183"/>
      <c r="F5" s="183"/>
      <c r="G5" s="183"/>
      <c r="H5" s="50"/>
    </row>
    <row r="6" spans="2:8" ht="16" x14ac:dyDescent="0.2">
      <c r="D6" s="197" t="s">
        <v>48</v>
      </c>
      <c r="E6" s="198"/>
      <c r="F6" s="198"/>
      <c r="G6" s="198"/>
      <c r="H6" s="48"/>
    </row>
    <row r="7" spans="2:8" ht="17" customHeight="1" x14ac:dyDescent="0.2">
      <c r="D7" s="196" t="s">
        <v>47</v>
      </c>
      <c r="E7" s="196"/>
      <c r="F7" s="196"/>
      <c r="G7" s="196"/>
      <c r="H7" s="49"/>
    </row>
    <row r="8" spans="2:8" ht="8" customHeight="1" x14ac:dyDescent="0.2">
      <c r="D8" s="5"/>
      <c r="E8" s="5"/>
    </row>
    <row r="9" spans="2:8" s="4" customFormat="1" ht="31" customHeight="1" x14ac:dyDescent="0.2">
      <c r="B9" s="42" t="s">
        <v>0</v>
      </c>
      <c r="C9" s="42" t="s">
        <v>49</v>
      </c>
      <c r="D9" s="42" t="s">
        <v>50</v>
      </c>
      <c r="E9" s="42" t="s">
        <v>51</v>
      </c>
      <c r="F9" s="42" t="s">
        <v>52</v>
      </c>
      <c r="G9" s="42" t="s">
        <v>12</v>
      </c>
      <c r="H9" s="42"/>
    </row>
    <row r="10" spans="2:8" x14ac:dyDescent="0.2">
      <c r="B10" s="34">
        <v>1</v>
      </c>
      <c r="C10" s="34" t="s">
        <v>96</v>
      </c>
      <c r="D10" s="52" t="s">
        <v>29</v>
      </c>
      <c r="E10" s="16">
        <v>84</v>
      </c>
      <c r="F10" s="17">
        <v>90.5</v>
      </c>
      <c r="G10" s="43">
        <v>90.5</v>
      </c>
      <c r="H10" s="47"/>
    </row>
    <row r="11" spans="2:8" x14ac:dyDescent="0.2">
      <c r="B11" s="34">
        <v>2</v>
      </c>
      <c r="C11" s="34" t="s">
        <v>81</v>
      </c>
      <c r="D11" s="52" t="s">
        <v>82</v>
      </c>
      <c r="E11" s="16">
        <v>88</v>
      </c>
      <c r="F11" s="17">
        <v>71</v>
      </c>
      <c r="G11" s="47">
        <v>88</v>
      </c>
      <c r="H11" s="47"/>
    </row>
    <row r="12" spans="2:8" x14ac:dyDescent="0.2">
      <c r="B12" s="34">
        <v>3</v>
      </c>
      <c r="C12" s="34" t="s">
        <v>104</v>
      </c>
      <c r="D12" s="52" t="s">
        <v>105</v>
      </c>
      <c r="E12" s="16">
        <v>73</v>
      </c>
      <c r="F12" s="17">
        <v>82</v>
      </c>
      <c r="G12" s="47">
        <v>82</v>
      </c>
      <c r="H12" s="47"/>
    </row>
    <row r="13" spans="2:8" x14ac:dyDescent="0.2">
      <c r="B13" s="34">
        <v>4</v>
      </c>
      <c r="C13" s="34" t="s">
        <v>94</v>
      </c>
      <c r="D13" s="52" t="s">
        <v>28</v>
      </c>
      <c r="E13" s="16">
        <v>82</v>
      </c>
      <c r="F13" s="17">
        <v>0</v>
      </c>
      <c r="G13" s="47">
        <v>82</v>
      </c>
      <c r="H13" s="47"/>
    </row>
    <row r="14" spans="2:8" x14ac:dyDescent="0.2">
      <c r="B14" s="34">
        <v>5</v>
      </c>
      <c r="C14" s="34" t="s">
        <v>92</v>
      </c>
      <c r="D14" s="52" t="s">
        <v>27</v>
      </c>
      <c r="E14" s="16">
        <v>80</v>
      </c>
      <c r="F14" s="17">
        <v>64</v>
      </c>
      <c r="G14" s="47">
        <v>80</v>
      </c>
      <c r="H14" s="47"/>
    </row>
    <row r="15" spans="2:8" x14ac:dyDescent="0.2">
      <c r="B15" s="34">
        <v>6</v>
      </c>
      <c r="C15" s="34" t="s">
        <v>125</v>
      </c>
      <c r="D15" s="52" t="s">
        <v>80</v>
      </c>
      <c r="E15" s="16">
        <v>80</v>
      </c>
      <c r="F15" s="17">
        <v>54</v>
      </c>
      <c r="G15" s="47">
        <v>80</v>
      </c>
      <c r="H15" s="47"/>
    </row>
    <row r="16" spans="2:8" x14ac:dyDescent="0.2">
      <c r="B16" s="34">
        <v>7</v>
      </c>
      <c r="C16" s="34" t="s">
        <v>87</v>
      </c>
      <c r="D16" s="52" t="s">
        <v>69</v>
      </c>
      <c r="E16" s="16">
        <v>0</v>
      </c>
      <c r="F16" s="17">
        <v>79</v>
      </c>
      <c r="G16" s="47">
        <v>79</v>
      </c>
      <c r="H16" s="47"/>
    </row>
    <row r="17" spans="2:8" x14ac:dyDescent="0.2">
      <c r="B17" s="34">
        <v>8</v>
      </c>
      <c r="C17" s="34" t="s">
        <v>123</v>
      </c>
      <c r="D17" s="52" t="s">
        <v>108</v>
      </c>
      <c r="E17" s="16">
        <v>74</v>
      </c>
      <c r="F17" s="17">
        <v>74</v>
      </c>
      <c r="G17" s="47">
        <v>74</v>
      </c>
      <c r="H17" s="47"/>
    </row>
    <row r="18" spans="2:8" x14ac:dyDescent="0.2">
      <c r="B18" s="74">
        <v>9</v>
      </c>
      <c r="C18" s="74" t="s">
        <v>314</v>
      </c>
      <c r="D18" s="75" t="s">
        <v>77</v>
      </c>
      <c r="E18" s="16">
        <v>74</v>
      </c>
      <c r="F18" s="17">
        <v>65</v>
      </c>
      <c r="G18" s="76">
        <v>74</v>
      </c>
      <c r="H18" s="47"/>
    </row>
    <row r="19" spans="2:8" x14ac:dyDescent="0.2">
      <c r="B19" s="74">
        <v>10</v>
      </c>
      <c r="C19" s="74" t="s">
        <v>163</v>
      </c>
      <c r="D19" s="75" t="s">
        <v>164</v>
      </c>
      <c r="E19" s="16">
        <v>73</v>
      </c>
      <c r="F19" s="17">
        <v>67</v>
      </c>
      <c r="G19" s="76">
        <v>73</v>
      </c>
      <c r="H19" s="47"/>
    </row>
    <row r="20" spans="2:8" x14ac:dyDescent="0.2">
      <c r="B20" s="34">
        <v>11</v>
      </c>
      <c r="C20" s="34" t="s">
        <v>120</v>
      </c>
      <c r="D20" s="52" t="s">
        <v>22</v>
      </c>
      <c r="E20" s="16">
        <v>71</v>
      </c>
      <c r="F20" s="17">
        <v>0</v>
      </c>
      <c r="G20" s="47">
        <v>71</v>
      </c>
      <c r="H20" s="47"/>
    </row>
    <row r="21" spans="2:8" x14ac:dyDescent="0.2">
      <c r="B21" s="34">
        <v>12</v>
      </c>
      <c r="C21" s="34" t="s">
        <v>20</v>
      </c>
      <c r="D21" s="52" t="s">
        <v>25</v>
      </c>
      <c r="E21" s="16">
        <v>53</v>
      </c>
      <c r="F21" s="17">
        <v>69</v>
      </c>
      <c r="G21" s="47">
        <v>69</v>
      </c>
      <c r="H21" s="47"/>
    </row>
    <row r="22" spans="2:8" x14ac:dyDescent="0.2">
      <c r="B22" s="74">
        <v>13</v>
      </c>
      <c r="C22" s="74" t="s">
        <v>101</v>
      </c>
      <c r="D22" s="75" t="s">
        <v>102</v>
      </c>
      <c r="E22" s="16">
        <v>68</v>
      </c>
      <c r="F22" s="17">
        <v>67</v>
      </c>
      <c r="G22" s="76">
        <v>68</v>
      </c>
      <c r="H22" s="47"/>
    </row>
    <row r="23" spans="2:8" x14ac:dyDescent="0.2">
      <c r="B23" s="34">
        <v>14</v>
      </c>
      <c r="C23" s="34" t="s">
        <v>98</v>
      </c>
      <c r="D23" s="52" t="s">
        <v>99</v>
      </c>
      <c r="E23" s="16">
        <v>68</v>
      </c>
      <c r="F23" s="17">
        <v>66</v>
      </c>
      <c r="G23" s="47">
        <v>68</v>
      </c>
      <c r="H23" s="47"/>
    </row>
    <row r="24" spans="2:8" x14ac:dyDescent="0.2">
      <c r="B24" s="34">
        <v>15</v>
      </c>
      <c r="C24" s="34" t="s">
        <v>115</v>
      </c>
      <c r="D24" s="52" t="s">
        <v>114</v>
      </c>
      <c r="E24" s="16">
        <v>56</v>
      </c>
      <c r="F24" s="17">
        <v>65</v>
      </c>
      <c r="G24" s="47">
        <v>65</v>
      </c>
      <c r="H24" s="47"/>
    </row>
    <row r="25" spans="2:8" x14ac:dyDescent="0.2">
      <c r="B25" s="74">
        <v>16</v>
      </c>
      <c r="C25" s="74" t="s">
        <v>195</v>
      </c>
      <c r="D25" s="75" t="s">
        <v>100</v>
      </c>
      <c r="E25" s="16">
        <v>59</v>
      </c>
      <c r="F25" s="17">
        <v>63</v>
      </c>
      <c r="G25" s="76">
        <v>63</v>
      </c>
      <c r="H25" s="47"/>
    </row>
    <row r="26" spans="2:8" x14ac:dyDescent="0.2">
      <c r="B26" s="34">
        <v>17</v>
      </c>
      <c r="C26" s="34" t="s">
        <v>71</v>
      </c>
      <c r="D26" s="52" t="s">
        <v>72</v>
      </c>
      <c r="E26" s="16">
        <v>62</v>
      </c>
      <c r="F26" s="17">
        <v>61</v>
      </c>
      <c r="G26" s="47">
        <v>62</v>
      </c>
      <c r="H26" s="47"/>
    </row>
    <row r="27" spans="2:8" x14ac:dyDescent="0.2">
      <c r="B27" s="34">
        <v>18</v>
      </c>
      <c r="C27" s="34" t="s">
        <v>21</v>
      </c>
      <c r="D27" s="52" t="s">
        <v>26</v>
      </c>
      <c r="E27" s="16">
        <v>61</v>
      </c>
      <c r="F27" s="17">
        <v>0</v>
      </c>
      <c r="G27" s="47">
        <v>61</v>
      </c>
      <c r="H27" s="47"/>
    </row>
    <row r="28" spans="2:8" x14ac:dyDescent="0.2">
      <c r="B28" s="74">
        <v>19</v>
      </c>
      <c r="C28" s="74" t="s">
        <v>250</v>
      </c>
      <c r="D28" s="75" t="s">
        <v>251</v>
      </c>
      <c r="E28" s="16">
        <v>58</v>
      </c>
      <c r="F28" s="17">
        <v>0</v>
      </c>
      <c r="G28" s="76">
        <v>58</v>
      </c>
      <c r="H28" s="47"/>
    </row>
    <row r="29" spans="2:8" x14ac:dyDescent="0.2">
      <c r="B29" s="74">
        <v>20</v>
      </c>
      <c r="C29" s="74" t="s">
        <v>74</v>
      </c>
      <c r="D29" s="75" t="s">
        <v>24</v>
      </c>
      <c r="E29" s="16">
        <v>57</v>
      </c>
      <c r="F29" s="17">
        <v>48</v>
      </c>
      <c r="G29" s="76">
        <v>57</v>
      </c>
      <c r="H29" s="47"/>
    </row>
    <row r="30" spans="2:8" x14ac:dyDescent="0.2">
      <c r="B30" s="74">
        <v>21</v>
      </c>
      <c r="C30" s="74" t="s">
        <v>266</v>
      </c>
      <c r="D30" s="75" t="s">
        <v>267</v>
      </c>
      <c r="E30" s="16">
        <v>57</v>
      </c>
      <c r="F30" s="17">
        <v>0</v>
      </c>
      <c r="G30" s="76">
        <v>57</v>
      </c>
      <c r="H30" s="47"/>
    </row>
    <row r="31" spans="2:8" x14ac:dyDescent="0.2">
      <c r="B31" s="74">
        <v>22</v>
      </c>
      <c r="C31" s="74" t="s">
        <v>196</v>
      </c>
      <c r="D31" s="75" t="s">
        <v>97</v>
      </c>
      <c r="E31" s="16">
        <v>47</v>
      </c>
      <c r="F31" s="17">
        <v>49</v>
      </c>
      <c r="G31" s="76">
        <v>49</v>
      </c>
      <c r="H31" s="47"/>
    </row>
    <row r="32" spans="2:8" x14ac:dyDescent="0.2">
      <c r="B32" s="119">
        <v>23</v>
      </c>
      <c r="C32" s="119" t="s">
        <v>110</v>
      </c>
      <c r="D32" s="120" t="s">
        <v>109</v>
      </c>
      <c r="E32" s="121">
        <v>0</v>
      </c>
      <c r="F32" s="122">
        <v>41</v>
      </c>
      <c r="G32" s="123">
        <v>41</v>
      </c>
      <c r="H32" s="47"/>
    </row>
    <row r="33" spans="2:8" x14ac:dyDescent="0.2">
      <c r="B33" s="34">
        <v>24</v>
      </c>
      <c r="C33" s="34" t="s">
        <v>85</v>
      </c>
      <c r="D33" s="52" t="s">
        <v>188</v>
      </c>
      <c r="E33" s="16">
        <v>0</v>
      </c>
      <c r="F33" s="17">
        <v>0</v>
      </c>
      <c r="G33" s="47">
        <v>0</v>
      </c>
      <c r="H33" s="47"/>
    </row>
    <row r="34" spans="2:8" x14ac:dyDescent="0.2">
      <c r="B34" s="74">
        <v>25</v>
      </c>
      <c r="C34" s="74" t="s">
        <v>310</v>
      </c>
      <c r="D34" s="75" t="s">
        <v>307</v>
      </c>
      <c r="E34" s="16">
        <v>0</v>
      </c>
      <c r="F34" s="17">
        <v>0</v>
      </c>
      <c r="G34" s="76">
        <v>0</v>
      </c>
      <c r="H34" s="47"/>
    </row>
    <row r="35" spans="2:8" x14ac:dyDescent="0.2">
      <c r="B35" s="74">
        <v>26</v>
      </c>
      <c r="C35" s="74" t="s">
        <v>67</v>
      </c>
      <c r="D35" s="75" t="s">
        <v>68</v>
      </c>
      <c r="E35" s="16">
        <v>0</v>
      </c>
      <c r="F35" s="17">
        <v>0</v>
      </c>
      <c r="G35" s="76">
        <v>0</v>
      </c>
      <c r="H35" s="47"/>
    </row>
    <row r="36" spans="2:8" x14ac:dyDescent="0.2">
      <c r="B36" s="34">
        <v>27</v>
      </c>
      <c r="C36" s="34" t="s">
        <v>117</v>
      </c>
      <c r="D36" s="52" t="s">
        <v>116</v>
      </c>
      <c r="E36" s="16">
        <v>0</v>
      </c>
      <c r="F36" s="17">
        <v>0</v>
      </c>
      <c r="G36" s="47">
        <v>0</v>
      </c>
      <c r="H36" s="47"/>
    </row>
    <row r="37" spans="2:8" x14ac:dyDescent="0.2">
      <c r="B37" s="34">
        <v>28</v>
      </c>
      <c r="C37" s="34" t="s">
        <v>90</v>
      </c>
      <c r="D37" s="52" t="s">
        <v>91</v>
      </c>
      <c r="E37" s="16">
        <v>0</v>
      </c>
      <c r="F37" s="17">
        <v>0</v>
      </c>
      <c r="G37" s="47">
        <v>0</v>
      </c>
      <c r="H37" s="47"/>
    </row>
    <row r="38" spans="2:8" x14ac:dyDescent="0.2">
      <c r="B38" s="34">
        <v>29</v>
      </c>
      <c r="C38" s="34" t="s">
        <v>221</v>
      </c>
      <c r="D38" s="52" t="s">
        <v>222</v>
      </c>
      <c r="E38" s="16">
        <v>0</v>
      </c>
      <c r="F38" s="17">
        <v>0</v>
      </c>
      <c r="G38" s="47">
        <v>0</v>
      </c>
      <c r="H38" s="47"/>
    </row>
    <row r="39" spans="2:8" x14ac:dyDescent="0.2">
      <c r="B39" s="34">
        <v>30</v>
      </c>
      <c r="C39" s="34" t="s">
        <v>197</v>
      </c>
      <c r="D39" s="52" t="s">
        <v>189</v>
      </c>
      <c r="E39" s="16">
        <v>0</v>
      </c>
      <c r="F39" s="17">
        <v>0</v>
      </c>
      <c r="G39" s="47">
        <v>0</v>
      </c>
      <c r="H39" s="47"/>
    </row>
    <row r="40" spans="2:8" x14ac:dyDescent="0.2">
      <c r="B40" s="74">
        <v>31</v>
      </c>
      <c r="C40" s="74" t="s">
        <v>276</v>
      </c>
      <c r="D40" s="75" t="s">
        <v>277</v>
      </c>
      <c r="E40" s="16">
        <v>0</v>
      </c>
      <c r="F40" s="17">
        <v>0</v>
      </c>
      <c r="G40" s="76">
        <v>0</v>
      </c>
      <c r="H40" s="47"/>
    </row>
    <row r="41" spans="2:8" x14ac:dyDescent="0.2">
      <c r="B41" s="119">
        <v>32</v>
      </c>
      <c r="C41" s="119" t="s">
        <v>224</v>
      </c>
      <c r="D41" s="120" t="s">
        <v>225</v>
      </c>
      <c r="E41" s="121">
        <v>0</v>
      </c>
      <c r="F41" s="122">
        <v>0</v>
      </c>
      <c r="G41" s="123">
        <v>0</v>
      </c>
      <c r="H41" s="47"/>
    </row>
    <row r="42" spans="2:8" ht="9" customHeight="1" x14ac:dyDescent="0.2">
      <c r="B42" s="46"/>
      <c r="C42" s="34"/>
      <c r="D42" s="33"/>
    </row>
    <row r="43" spans="2:8" x14ac:dyDescent="0.2">
      <c r="B43" s="46" t="s">
        <v>317</v>
      </c>
      <c r="C43" s="53"/>
      <c r="D43" s="53"/>
    </row>
    <row r="44" spans="2:8" x14ac:dyDescent="0.2">
      <c r="B44" s="54"/>
      <c r="C44" s="34"/>
      <c r="D44" s="33"/>
    </row>
    <row r="45" spans="2:8" x14ac:dyDescent="0.2">
      <c r="B45" s="2" t="s">
        <v>118</v>
      </c>
      <c r="C45" s="34"/>
      <c r="D45" s="166"/>
      <c r="E45" s="12"/>
      <c r="F45" s="13" t="s">
        <v>1</v>
      </c>
    </row>
    <row r="46" spans="2:8" x14ac:dyDescent="0.2">
      <c r="B46" s="2"/>
      <c r="C46" s="34"/>
      <c r="D46" s="55"/>
      <c r="E46" s="1"/>
      <c r="F46" s="3"/>
    </row>
    <row r="47" spans="2:8" x14ac:dyDescent="0.2">
      <c r="B47" s="2"/>
      <c r="C47" s="34"/>
      <c r="D47" s="55"/>
      <c r="E47" s="1"/>
      <c r="F47" s="3"/>
    </row>
    <row r="48" spans="2:8" x14ac:dyDescent="0.2">
      <c r="B48" s="2" t="s">
        <v>119</v>
      </c>
      <c r="C48" s="34"/>
      <c r="D48" s="166"/>
      <c r="E48" s="12"/>
      <c r="F48" s="14" t="s">
        <v>2</v>
      </c>
    </row>
    <row r="49" spans="2:4" x14ac:dyDescent="0.2">
      <c r="B49" s="33"/>
      <c r="C49" s="34"/>
      <c r="D49" s="33"/>
    </row>
    <row r="50" spans="2:4" x14ac:dyDescent="0.2">
      <c r="B50" s="33"/>
      <c r="C50" s="34"/>
      <c r="D50" s="33"/>
    </row>
    <row r="51" spans="2:4" x14ac:dyDescent="0.2">
      <c r="B51" s="33"/>
      <c r="C51" s="34"/>
      <c r="D51" s="33"/>
    </row>
    <row r="52" spans="2:4" x14ac:dyDescent="0.2">
      <c r="B52" s="33"/>
      <c r="C52" s="34"/>
      <c r="D52" s="33"/>
    </row>
    <row r="53" spans="2:4" x14ac:dyDescent="0.2">
      <c r="B53" s="33"/>
      <c r="C53" s="34"/>
      <c r="D53" s="33"/>
    </row>
    <row r="54" spans="2:4" x14ac:dyDescent="0.2">
      <c r="B54" s="33"/>
      <c r="C54" s="34"/>
      <c r="D54" s="33"/>
    </row>
    <row r="56" spans="2:4" ht="17" x14ac:dyDescent="0.2">
      <c r="C56" s="7"/>
      <c r="D56" s="7"/>
    </row>
    <row r="57" spans="2:4" x14ac:dyDescent="0.2">
      <c r="C57" s="1"/>
      <c r="D57" s="6"/>
    </row>
    <row r="58" spans="2:4" x14ac:dyDescent="0.2">
      <c r="C58" s="8"/>
      <c r="D58" s="8"/>
    </row>
    <row r="59" spans="2:4" x14ac:dyDescent="0.2">
      <c r="C59" s="9"/>
      <c r="D59" s="9"/>
    </row>
    <row r="60" spans="2:4" x14ac:dyDescent="0.2">
      <c r="C60" s="1"/>
      <c r="D60" s="6"/>
    </row>
    <row r="61" spans="2:4" ht="16" x14ac:dyDescent="0.2">
      <c r="C61" s="20"/>
      <c r="D61" s="20"/>
    </row>
    <row r="62" spans="2:4" ht="16" x14ac:dyDescent="0.2">
      <c r="C62" s="10"/>
      <c r="D62" s="10"/>
    </row>
  </sheetData>
  <mergeCells count="7">
    <mergeCell ref="D2:G2"/>
    <mergeCell ref="D1:G1"/>
    <mergeCell ref="D7:G7"/>
    <mergeCell ref="D6:G6"/>
    <mergeCell ref="D3:G3"/>
    <mergeCell ref="D4:G4"/>
    <mergeCell ref="D5:G5"/>
  </mergeCells>
  <pageMargins left="0.7" right="0.7" top="0.75" bottom="0.75" header="0.3" footer="0.3"/>
  <pageSetup paperSize="9" scale="98" orientation="portrait" horizontalDpi="0" verticalDpi="0" copies="4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AAC7-256D-614B-91AE-269DB5FA0E05}">
  <sheetPr>
    <pageSetUpPr fitToPage="1"/>
  </sheetPr>
  <dimension ref="A1:AD43"/>
  <sheetViews>
    <sheetView topLeftCell="B1" workbookViewId="0">
      <selection activeCell="G38" sqref="G38"/>
    </sheetView>
  </sheetViews>
  <sheetFormatPr baseColWidth="10" defaultColWidth="11" defaultRowHeight="15" x14ac:dyDescent="0.2"/>
  <cols>
    <col min="1" max="2" width="4.33203125" style="1" customWidth="1"/>
    <col min="3" max="3" width="17" style="1" customWidth="1"/>
    <col min="4" max="5" width="4.33203125" style="47" customWidth="1"/>
    <col min="6" max="6" width="16.5" style="1" customWidth="1"/>
    <col min="7" max="8" width="4.33203125" style="47" customWidth="1"/>
    <col min="9" max="9" width="16.5" style="1" customWidth="1"/>
    <col min="10" max="11" width="4.33203125" style="47" customWidth="1"/>
    <col min="12" max="12" width="16.5" style="1" customWidth="1"/>
    <col min="13" max="14" width="4.33203125" style="47" customWidth="1"/>
    <col min="15" max="15" width="16.5" style="1" customWidth="1"/>
    <col min="16" max="17" width="4.33203125" style="47" customWidth="1"/>
    <col min="18" max="18" width="16.5" style="1" customWidth="1"/>
    <col min="19" max="20" width="4.33203125" style="47" customWidth="1"/>
    <col min="21" max="21" width="16.5" style="1" customWidth="1"/>
    <col min="22" max="23" width="4.33203125" style="47" customWidth="1"/>
    <col min="24" max="24" width="16.5" style="1" customWidth="1"/>
    <col min="25" max="26" width="4.33203125" style="1" customWidth="1"/>
    <col min="27" max="27" width="17" style="1" customWidth="1"/>
    <col min="28" max="16384" width="11" style="1"/>
  </cols>
  <sheetData>
    <row r="1" spans="1:30" s="18" customFormat="1" ht="17" x14ac:dyDescent="0.2">
      <c r="A1" s="171"/>
      <c r="B1" s="171"/>
      <c r="C1" s="19"/>
      <c r="D1" s="171"/>
      <c r="E1" s="171"/>
      <c r="F1" s="19"/>
      <c r="G1" s="171"/>
      <c r="H1" s="110"/>
      <c r="I1" s="110"/>
      <c r="J1" s="110"/>
      <c r="K1" s="110"/>
      <c r="L1" s="199" t="s">
        <v>299</v>
      </c>
      <c r="M1" s="199"/>
      <c r="N1" s="199"/>
      <c r="O1" s="199"/>
      <c r="P1" s="199"/>
      <c r="Q1" s="199"/>
      <c r="R1" s="199"/>
      <c r="U1" s="19"/>
    </row>
    <row r="2" spans="1:30" s="18" customFormat="1" ht="17" x14ac:dyDescent="0.2">
      <c r="A2" s="171"/>
      <c r="B2" s="171"/>
      <c r="C2" s="19"/>
      <c r="D2" s="171"/>
      <c r="E2" s="171"/>
      <c r="F2" s="19"/>
      <c r="G2" s="171"/>
      <c r="H2" s="110"/>
      <c r="I2" s="110"/>
      <c r="J2" s="110"/>
      <c r="K2" s="110"/>
      <c r="L2" s="199" t="s">
        <v>300</v>
      </c>
      <c r="M2" s="199"/>
      <c r="N2" s="199"/>
      <c r="O2" s="199"/>
      <c r="P2" s="199"/>
      <c r="Q2" s="199"/>
      <c r="R2" s="199"/>
      <c r="U2" s="19"/>
    </row>
    <row r="3" spans="1:30" s="18" customFormat="1" ht="15" customHeight="1" x14ac:dyDescent="0.2">
      <c r="A3" s="171"/>
      <c r="B3" s="171"/>
      <c r="C3" s="19"/>
      <c r="D3" s="171"/>
      <c r="E3" s="171"/>
      <c r="F3" s="19"/>
      <c r="G3" s="171"/>
      <c r="H3" s="51"/>
      <c r="I3" s="51"/>
      <c r="J3" s="51"/>
      <c r="K3" s="51"/>
      <c r="L3" s="200" t="s">
        <v>301</v>
      </c>
      <c r="M3" s="200"/>
      <c r="N3" s="200"/>
      <c r="O3" s="200"/>
      <c r="P3" s="200"/>
      <c r="Q3" s="200"/>
      <c r="R3" s="200"/>
      <c r="U3" s="19"/>
    </row>
    <row r="4" spans="1:30" s="18" customFormat="1" ht="5" customHeight="1" x14ac:dyDescent="0.2">
      <c r="A4" s="171"/>
      <c r="B4" s="171"/>
      <c r="C4" s="19"/>
      <c r="D4" s="171"/>
      <c r="E4" s="171"/>
      <c r="F4" s="19"/>
      <c r="G4" s="171"/>
      <c r="H4" s="171"/>
      <c r="I4" s="19"/>
      <c r="J4" s="171"/>
      <c r="K4" s="171"/>
      <c r="L4" s="171"/>
      <c r="M4" s="19"/>
      <c r="N4" s="171"/>
      <c r="O4" s="171"/>
      <c r="Q4" s="171"/>
      <c r="R4" s="171"/>
      <c r="U4" s="19"/>
    </row>
    <row r="5" spans="1:30" s="18" customFormat="1" ht="15" customHeight="1" x14ac:dyDescent="0.2">
      <c r="A5" s="171"/>
      <c r="B5" s="171"/>
      <c r="C5" s="19"/>
      <c r="D5" s="171"/>
      <c r="E5" s="171"/>
      <c r="F5" s="19"/>
      <c r="G5" s="171"/>
      <c r="H5" s="111"/>
      <c r="I5" s="111"/>
      <c r="J5" s="111"/>
      <c r="K5" s="111"/>
      <c r="L5" s="201" t="s">
        <v>302</v>
      </c>
      <c r="M5" s="201"/>
      <c r="N5" s="201"/>
      <c r="O5" s="201"/>
      <c r="P5" s="201"/>
      <c r="Q5" s="201"/>
      <c r="R5" s="201"/>
      <c r="U5" s="19"/>
    </row>
    <row r="6" spans="1:30" s="18" customFormat="1" ht="6" customHeight="1" x14ac:dyDescent="0.2">
      <c r="A6" s="171"/>
      <c r="B6" s="171"/>
      <c r="C6" s="19"/>
      <c r="D6" s="171"/>
      <c r="E6" s="171"/>
      <c r="F6" s="19"/>
      <c r="G6" s="171"/>
      <c r="H6" s="19"/>
      <c r="I6" s="19"/>
      <c r="J6" s="19"/>
      <c r="K6" s="19"/>
      <c r="L6" s="19"/>
      <c r="M6" s="19"/>
      <c r="N6" s="19"/>
      <c r="O6" s="19"/>
      <c r="P6" s="171"/>
      <c r="Q6" s="171"/>
      <c r="R6" s="19"/>
      <c r="U6" s="19"/>
    </row>
    <row r="7" spans="1:30" s="18" customFormat="1" ht="15" customHeight="1" x14ac:dyDescent="0.2">
      <c r="A7" s="171"/>
      <c r="B7" s="171"/>
      <c r="C7" s="19"/>
      <c r="D7" s="171"/>
      <c r="E7" s="171"/>
      <c r="F7" s="19"/>
      <c r="G7" s="171"/>
      <c r="I7" s="110"/>
      <c r="J7" s="110"/>
      <c r="K7" s="110"/>
      <c r="L7" s="199" t="s">
        <v>47</v>
      </c>
      <c r="M7" s="199"/>
      <c r="N7" s="199"/>
      <c r="O7" s="199"/>
      <c r="P7" s="199"/>
      <c r="Q7" s="199"/>
      <c r="R7" s="199"/>
      <c r="U7" s="19"/>
    </row>
    <row r="8" spans="1:30" s="100" customFormat="1" ht="16" x14ac:dyDescent="0.2">
      <c r="A8" s="183" t="s">
        <v>42</v>
      </c>
      <c r="B8" s="183"/>
      <c r="C8" s="183"/>
      <c r="D8" s="183" t="s">
        <v>6</v>
      </c>
      <c r="E8" s="183"/>
      <c r="F8" s="183"/>
      <c r="G8" s="183" t="s">
        <v>7</v>
      </c>
      <c r="H8" s="183"/>
      <c r="I8" s="183"/>
      <c r="J8" s="183" t="s">
        <v>8</v>
      </c>
      <c r="K8" s="183"/>
      <c r="L8" s="183"/>
      <c r="M8" s="170"/>
      <c r="N8" s="170"/>
      <c r="O8" s="107"/>
      <c r="P8" s="183" t="s">
        <v>8</v>
      </c>
      <c r="Q8" s="183"/>
      <c r="R8" s="183"/>
      <c r="S8" s="183" t="s">
        <v>7</v>
      </c>
      <c r="T8" s="183"/>
      <c r="U8" s="183"/>
      <c r="V8" s="183" t="s">
        <v>6</v>
      </c>
      <c r="W8" s="183"/>
      <c r="X8" s="183"/>
      <c r="Y8" s="183" t="s">
        <v>42</v>
      </c>
      <c r="Z8" s="183"/>
      <c r="AA8" s="183"/>
    </row>
    <row r="9" spans="1:30" s="11" customFormat="1" ht="14" x14ac:dyDescent="0.2"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03"/>
      <c r="O9" s="28"/>
      <c r="P9" s="102"/>
      <c r="Q9" s="102"/>
      <c r="R9" s="102"/>
      <c r="S9" s="102"/>
      <c r="T9" s="102"/>
      <c r="U9" s="102"/>
      <c r="V9" s="102"/>
      <c r="W9" s="102"/>
      <c r="X9" s="102"/>
    </row>
    <row r="10" spans="1:30" s="11" customFormat="1" ht="25" customHeight="1" x14ac:dyDescent="0.2">
      <c r="A10" s="101">
        <v>1</v>
      </c>
      <c r="B10" s="99" t="s">
        <v>96</v>
      </c>
      <c r="C10" s="99" t="s">
        <v>29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03"/>
      <c r="O10" s="28"/>
      <c r="P10" s="102"/>
      <c r="Q10" s="102"/>
      <c r="R10" s="102"/>
      <c r="S10" s="102"/>
      <c r="T10" s="102"/>
      <c r="U10" s="102"/>
      <c r="V10" s="102"/>
      <c r="W10" s="102"/>
      <c r="X10" s="102"/>
      <c r="Y10" s="101">
        <v>2</v>
      </c>
      <c r="Z10" s="99" t="s">
        <v>81</v>
      </c>
      <c r="AA10" s="99" t="s">
        <v>82</v>
      </c>
    </row>
    <row r="11" spans="1:30" s="11" customFormat="1" ht="25" customHeight="1" x14ac:dyDescent="0.2">
      <c r="A11" s="101">
        <v>32</v>
      </c>
      <c r="B11" s="77"/>
      <c r="C11" s="77"/>
      <c r="D11" s="61"/>
      <c r="E11" s="61"/>
      <c r="G11" s="102"/>
      <c r="H11" s="102"/>
      <c r="I11" s="102"/>
      <c r="J11" s="102"/>
      <c r="K11" s="102"/>
      <c r="L11" s="102"/>
      <c r="M11" s="103"/>
      <c r="N11" s="103"/>
      <c r="O11" s="28"/>
      <c r="P11" s="102"/>
      <c r="Q11" s="102"/>
      <c r="R11" s="102"/>
      <c r="S11" s="102"/>
      <c r="T11" s="102"/>
      <c r="U11" s="102"/>
      <c r="V11" s="102"/>
      <c r="W11" s="102"/>
      <c r="X11" s="102"/>
      <c r="Y11" s="101">
        <v>31</v>
      </c>
      <c r="Z11" s="77"/>
      <c r="AA11" s="77"/>
    </row>
    <row r="12" spans="1:30" s="11" customFormat="1" ht="25" customHeight="1" x14ac:dyDescent="0.2">
      <c r="A12" s="61"/>
      <c r="D12" s="101">
        <v>1</v>
      </c>
      <c r="E12" s="99" t="s">
        <v>96</v>
      </c>
      <c r="F12" s="99" t="s">
        <v>29</v>
      </c>
      <c r="G12" s="61"/>
      <c r="H12" s="61"/>
      <c r="J12" s="61"/>
      <c r="K12" s="61"/>
      <c r="M12" s="61"/>
      <c r="N12" s="61"/>
      <c r="P12" s="61"/>
      <c r="Q12" s="61"/>
      <c r="S12" s="61"/>
      <c r="T12" s="61"/>
      <c r="V12" s="101">
        <v>2</v>
      </c>
      <c r="W12" s="99" t="s">
        <v>81</v>
      </c>
      <c r="X12" s="99" t="s">
        <v>82</v>
      </c>
      <c r="Y12" s="61"/>
    </row>
    <row r="13" spans="1:30" s="11" customFormat="1" ht="25" customHeight="1" x14ac:dyDescent="0.2">
      <c r="A13" s="61"/>
      <c r="D13" s="101">
        <v>16</v>
      </c>
      <c r="E13" s="99" t="s">
        <v>195</v>
      </c>
      <c r="F13" s="99" t="s">
        <v>100</v>
      </c>
      <c r="G13" s="61"/>
      <c r="H13" s="61"/>
      <c r="J13" s="61"/>
      <c r="K13" s="61"/>
      <c r="M13" s="61"/>
      <c r="N13" s="61"/>
      <c r="P13" s="61"/>
      <c r="Q13" s="61"/>
      <c r="S13" s="61"/>
      <c r="T13" s="61"/>
      <c r="V13" s="101">
        <v>18</v>
      </c>
      <c r="W13" s="99" t="s">
        <v>21</v>
      </c>
      <c r="X13" s="99" t="s">
        <v>26</v>
      </c>
      <c r="Y13" s="61"/>
      <c r="AC13" s="47"/>
      <c r="AD13" s="47"/>
    </row>
    <row r="14" spans="1:30" s="11" customFormat="1" ht="25" customHeight="1" x14ac:dyDescent="0.2">
      <c r="A14" s="101">
        <v>16</v>
      </c>
      <c r="B14" s="99" t="s">
        <v>195</v>
      </c>
      <c r="C14" s="99" t="s">
        <v>100</v>
      </c>
      <c r="D14" s="61"/>
      <c r="E14" s="61"/>
      <c r="F14" s="108"/>
      <c r="G14" s="61"/>
      <c r="H14" s="61"/>
      <c r="J14" s="61"/>
      <c r="K14" s="61"/>
      <c r="M14" s="61"/>
      <c r="N14" s="61"/>
      <c r="P14" s="61"/>
      <c r="Q14" s="61"/>
      <c r="S14" s="61"/>
      <c r="T14" s="61"/>
      <c r="V14" s="105"/>
      <c r="Y14" s="101">
        <v>15</v>
      </c>
      <c r="Z14" s="99" t="s">
        <v>115</v>
      </c>
      <c r="AA14" s="99" t="s">
        <v>114</v>
      </c>
      <c r="AC14" s="1"/>
      <c r="AD14" s="1"/>
    </row>
    <row r="15" spans="1:30" s="11" customFormat="1" ht="25" customHeight="1" x14ac:dyDescent="0.2">
      <c r="A15" s="101">
        <v>17</v>
      </c>
      <c r="B15" s="99" t="s">
        <v>71</v>
      </c>
      <c r="C15" s="99" t="s">
        <v>72</v>
      </c>
      <c r="D15" s="61"/>
      <c r="E15" s="61"/>
      <c r="G15" s="106"/>
      <c r="H15" s="61"/>
      <c r="J15" s="61"/>
      <c r="K15" s="61"/>
      <c r="M15" s="61"/>
      <c r="N15" s="61"/>
      <c r="P15" s="61"/>
      <c r="Q15" s="61"/>
      <c r="S15" s="61"/>
      <c r="T15" s="61"/>
      <c r="V15" s="104"/>
      <c r="W15" s="61"/>
      <c r="Y15" s="101">
        <v>18</v>
      </c>
      <c r="Z15" s="99" t="s">
        <v>21</v>
      </c>
      <c r="AA15" s="99" t="s">
        <v>26</v>
      </c>
      <c r="AC15" s="1"/>
      <c r="AD15" s="1"/>
    </row>
    <row r="16" spans="1:30" s="11" customFormat="1" ht="25" customHeight="1" x14ac:dyDescent="0.2">
      <c r="D16" s="61"/>
      <c r="G16" s="101">
        <v>1</v>
      </c>
      <c r="H16" s="99" t="s">
        <v>96</v>
      </c>
      <c r="I16" s="99" t="s">
        <v>29</v>
      </c>
      <c r="J16" s="61"/>
      <c r="K16" s="61"/>
      <c r="M16" s="61"/>
      <c r="N16" s="61"/>
      <c r="P16" s="61"/>
      <c r="Q16" s="61"/>
      <c r="S16" s="101">
        <v>2</v>
      </c>
      <c r="T16" s="99" t="s">
        <v>81</v>
      </c>
      <c r="U16" s="99" t="s">
        <v>82</v>
      </c>
      <c r="V16" s="61"/>
      <c r="W16" s="61"/>
      <c r="AC16" s="1"/>
      <c r="AD16" s="1"/>
    </row>
    <row r="17" spans="1:30" s="11" customFormat="1" ht="25" customHeight="1" x14ac:dyDescent="0.2">
      <c r="A17" s="101">
        <v>8</v>
      </c>
      <c r="B17" s="99" t="s">
        <v>123</v>
      </c>
      <c r="C17" s="99" t="s">
        <v>108</v>
      </c>
      <c r="D17" s="61"/>
      <c r="E17" s="61"/>
      <c r="G17" s="101">
        <v>9</v>
      </c>
      <c r="H17" s="99" t="s">
        <v>314</v>
      </c>
      <c r="I17" s="99" t="s">
        <v>77</v>
      </c>
      <c r="J17" s="61"/>
      <c r="K17" s="61"/>
      <c r="M17" s="61"/>
      <c r="N17" s="61"/>
      <c r="P17" s="61"/>
      <c r="Q17" s="61"/>
      <c r="S17" s="101">
        <v>7</v>
      </c>
      <c r="T17" s="99" t="s">
        <v>87</v>
      </c>
      <c r="U17" s="99" t="s">
        <v>69</v>
      </c>
      <c r="V17" s="61"/>
      <c r="W17" s="61"/>
      <c r="Y17" s="101">
        <v>7</v>
      </c>
      <c r="Z17" s="99" t="s">
        <v>87</v>
      </c>
      <c r="AA17" s="99" t="s">
        <v>69</v>
      </c>
      <c r="AC17" s="1"/>
      <c r="AD17" s="1"/>
    </row>
    <row r="18" spans="1:30" s="11" customFormat="1" ht="25" customHeight="1" x14ac:dyDescent="0.2">
      <c r="A18" s="101">
        <v>25</v>
      </c>
      <c r="B18" s="77"/>
      <c r="C18" s="77"/>
      <c r="D18" s="61"/>
      <c r="E18" s="61"/>
      <c r="G18" s="104"/>
      <c r="H18" s="61"/>
      <c r="J18" s="104"/>
      <c r="K18" s="61"/>
      <c r="M18" s="202" t="s">
        <v>9</v>
      </c>
      <c r="N18" s="202"/>
      <c r="O18" s="202"/>
      <c r="P18" s="61"/>
      <c r="Q18" s="61"/>
      <c r="S18" s="105"/>
      <c r="T18" s="61"/>
      <c r="V18" s="104"/>
      <c r="W18" s="61"/>
      <c r="Y18" s="101">
        <v>26</v>
      </c>
      <c r="Z18" s="77"/>
      <c r="AA18" s="77"/>
      <c r="AC18" s="47"/>
      <c r="AD18" s="1"/>
    </row>
    <row r="19" spans="1:30" s="11" customFormat="1" ht="25" customHeight="1" x14ac:dyDescent="0.2">
      <c r="A19" s="102"/>
      <c r="D19" s="101">
        <v>8</v>
      </c>
      <c r="E19" s="99" t="s">
        <v>123</v>
      </c>
      <c r="F19" s="99" t="s">
        <v>108</v>
      </c>
      <c r="G19" s="61"/>
      <c r="H19" s="61"/>
      <c r="J19" s="104"/>
      <c r="K19" s="61"/>
      <c r="M19" s="101">
        <v>2</v>
      </c>
      <c r="N19" s="99" t="s">
        <v>81</v>
      </c>
      <c r="O19" s="99" t="s">
        <v>82</v>
      </c>
      <c r="P19" s="61"/>
      <c r="Q19" s="61"/>
      <c r="S19" s="104"/>
      <c r="T19" s="61"/>
      <c r="V19" s="101">
        <v>7</v>
      </c>
      <c r="W19" s="99" t="s">
        <v>87</v>
      </c>
      <c r="X19" s="99" t="s">
        <v>69</v>
      </c>
      <c r="AC19" s="47"/>
      <c r="AD19" s="1"/>
    </row>
    <row r="20" spans="1:30" s="11" customFormat="1" ht="25" customHeight="1" x14ac:dyDescent="0.2">
      <c r="D20" s="101">
        <v>9</v>
      </c>
      <c r="E20" s="99" t="s">
        <v>314</v>
      </c>
      <c r="F20" s="99" t="s">
        <v>77</v>
      </c>
      <c r="G20" s="61"/>
      <c r="H20" s="61"/>
      <c r="J20" s="104"/>
      <c r="K20" s="61"/>
      <c r="M20" s="101">
        <v>5</v>
      </c>
      <c r="N20" s="99" t="s">
        <v>92</v>
      </c>
      <c r="O20" s="99" t="s">
        <v>27</v>
      </c>
      <c r="P20" s="61"/>
      <c r="Q20" s="61"/>
      <c r="S20" s="104"/>
      <c r="T20" s="61"/>
      <c r="V20" s="101">
        <v>10</v>
      </c>
      <c r="W20" s="99" t="s">
        <v>163</v>
      </c>
      <c r="X20" s="99" t="s">
        <v>164</v>
      </c>
      <c r="AC20" s="47"/>
      <c r="AD20" s="1"/>
    </row>
    <row r="21" spans="1:30" s="11" customFormat="1" ht="25" customHeight="1" x14ac:dyDescent="0.2">
      <c r="A21" s="101">
        <v>9</v>
      </c>
      <c r="B21" s="99" t="s">
        <v>314</v>
      </c>
      <c r="C21" s="99" t="s">
        <v>77</v>
      </c>
      <c r="D21" s="61"/>
      <c r="E21" s="61"/>
      <c r="G21" s="61"/>
      <c r="H21" s="61"/>
      <c r="J21" s="104"/>
      <c r="K21" s="61"/>
      <c r="M21" s="104"/>
      <c r="N21" s="61"/>
      <c r="P21" s="106"/>
      <c r="Q21" s="61"/>
      <c r="S21" s="104"/>
      <c r="T21" s="61"/>
      <c r="V21" s="61"/>
      <c r="W21" s="61"/>
      <c r="Y21" s="101">
        <v>10</v>
      </c>
      <c r="Z21" s="99" t="s">
        <v>163</v>
      </c>
      <c r="AA21" s="99" t="s">
        <v>164</v>
      </c>
      <c r="AC21" s="47"/>
      <c r="AD21" s="1"/>
    </row>
    <row r="22" spans="1:30" s="11" customFormat="1" ht="25" customHeight="1" x14ac:dyDescent="0.2">
      <c r="A22" s="101">
        <v>24</v>
      </c>
      <c r="B22" s="77"/>
      <c r="C22" s="77"/>
      <c r="D22" s="61"/>
      <c r="E22" s="61"/>
      <c r="G22" s="61"/>
      <c r="H22" s="61"/>
      <c r="J22" s="101">
        <v>1</v>
      </c>
      <c r="K22" s="99" t="s">
        <v>96</v>
      </c>
      <c r="L22" s="99" t="s">
        <v>29</v>
      </c>
      <c r="M22" s="61"/>
      <c r="N22" s="61"/>
      <c r="P22" s="101">
        <v>2</v>
      </c>
      <c r="Q22" s="99" t="s">
        <v>81</v>
      </c>
      <c r="R22" s="99" t="s">
        <v>82</v>
      </c>
      <c r="S22" s="61"/>
      <c r="T22" s="61"/>
      <c r="V22" s="61"/>
      <c r="W22" s="61"/>
      <c r="Y22" s="101">
        <v>23</v>
      </c>
      <c r="Z22" s="99" t="s">
        <v>110</v>
      </c>
      <c r="AA22" s="99" t="s">
        <v>109</v>
      </c>
      <c r="AC22" s="47"/>
      <c r="AD22" s="1"/>
    </row>
    <row r="23" spans="1:30" s="11" customFormat="1" ht="25" customHeight="1" x14ac:dyDescent="0.2">
      <c r="D23" s="61"/>
      <c r="E23" s="61"/>
      <c r="G23" s="61"/>
      <c r="H23" s="61"/>
      <c r="J23" s="101">
        <v>5</v>
      </c>
      <c r="K23" s="99" t="s">
        <v>92</v>
      </c>
      <c r="L23" s="99" t="s">
        <v>27</v>
      </c>
      <c r="M23" s="61"/>
      <c r="N23" s="61"/>
      <c r="P23" s="101">
        <v>11</v>
      </c>
      <c r="Q23" s="99" t="s">
        <v>120</v>
      </c>
      <c r="R23" s="99" t="s">
        <v>22</v>
      </c>
      <c r="S23" s="61"/>
      <c r="T23" s="61"/>
      <c r="V23" s="61"/>
      <c r="W23" s="61"/>
      <c r="AC23" s="47"/>
      <c r="AD23" s="1"/>
    </row>
    <row r="24" spans="1:30" s="11" customFormat="1" ht="25" customHeight="1" x14ac:dyDescent="0.2">
      <c r="A24" s="101">
        <v>4</v>
      </c>
      <c r="B24" s="99" t="s">
        <v>94</v>
      </c>
      <c r="C24" s="99" t="s">
        <v>28</v>
      </c>
      <c r="D24" s="61"/>
      <c r="E24" s="61"/>
      <c r="G24" s="61"/>
      <c r="H24" s="61"/>
      <c r="J24" s="104"/>
      <c r="K24" s="61"/>
      <c r="M24" s="61"/>
      <c r="N24" s="61"/>
      <c r="P24" s="61"/>
      <c r="Q24" s="61"/>
      <c r="R24" s="108"/>
      <c r="S24" s="61"/>
      <c r="T24" s="61"/>
      <c r="V24" s="61"/>
      <c r="W24" s="61"/>
      <c r="Y24" s="101">
        <v>3</v>
      </c>
      <c r="Z24" s="99" t="s">
        <v>104</v>
      </c>
      <c r="AA24" s="99" t="s">
        <v>105</v>
      </c>
      <c r="AC24" s="47"/>
      <c r="AD24" s="1"/>
    </row>
    <row r="25" spans="1:30" s="11" customFormat="1" ht="25" customHeight="1" x14ac:dyDescent="0.2">
      <c r="A25" s="101">
        <v>29</v>
      </c>
      <c r="B25" s="77"/>
      <c r="C25" s="77"/>
      <c r="D25" s="61"/>
      <c r="E25" s="61"/>
      <c r="G25" s="61"/>
      <c r="H25" s="61"/>
      <c r="J25" s="104"/>
      <c r="K25" s="61"/>
      <c r="M25" s="61"/>
      <c r="N25" s="61"/>
      <c r="P25" s="61"/>
      <c r="Q25" s="61"/>
      <c r="S25" s="104"/>
      <c r="T25" s="61"/>
      <c r="V25" s="61"/>
      <c r="W25" s="61"/>
      <c r="Y25" s="101">
        <v>30</v>
      </c>
      <c r="Z25" s="77"/>
      <c r="AA25" s="77"/>
      <c r="AC25" s="47"/>
      <c r="AD25" s="1"/>
    </row>
    <row r="26" spans="1:30" s="11" customFormat="1" ht="25" customHeight="1" x14ac:dyDescent="0.2">
      <c r="A26" s="61"/>
      <c r="D26" s="101">
        <v>4</v>
      </c>
      <c r="E26" s="99" t="s">
        <v>94</v>
      </c>
      <c r="F26" s="99" t="s">
        <v>28</v>
      </c>
      <c r="G26" s="61"/>
      <c r="H26" s="61"/>
      <c r="J26" s="104"/>
      <c r="K26" s="61"/>
      <c r="M26" s="183" t="s">
        <v>10</v>
      </c>
      <c r="N26" s="183"/>
      <c r="O26" s="183"/>
      <c r="P26" s="61"/>
      <c r="Q26" s="61"/>
      <c r="S26" s="104"/>
      <c r="T26" s="61"/>
      <c r="V26" s="101">
        <v>3</v>
      </c>
      <c r="W26" s="99" t="s">
        <v>104</v>
      </c>
      <c r="X26" s="99" t="s">
        <v>105</v>
      </c>
      <c r="Y26" s="61"/>
      <c r="AC26" s="47"/>
      <c r="AD26" s="1"/>
    </row>
    <row r="27" spans="1:30" s="11" customFormat="1" ht="25" customHeight="1" x14ac:dyDescent="0.2">
      <c r="C27" s="109"/>
      <c r="D27" s="101">
        <v>13</v>
      </c>
      <c r="E27" s="99" t="s">
        <v>101</v>
      </c>
      <c r="F27" s="99" t="s">
        <v>102</v>
      </c>
      <c r="G27" s="61"/>
      <c r="H27" s="61"/>
      <c r="J27" s="104"/>
      <c r="K27" s="61"/>
      <c r="M27" s="101">
        <v>1</v>
      </c>
      <c r="N27" s="99" t="s">
        <v>96</v>
      </c>
      <c r="O27" s="99" t="s">
        <v>29</v>
      </c>
      <c r="P27" s="61"/>
      <c r="Q27" s="61"/>
      <c r="S27" s="104"/>
      <c r="T27" s="61"/>
      <c r="V27" s="101">
        <v>14</v>
      </c>
      <c r="W27" s="99" t="s">
        <v>98</v>
      </c>
      <c r="X27" s="99" t="s">
        <v>99</v>
      </c>
      <c r="AC27" s="47"/>
      <c r="AD27" s="1"/>
    </row>
    <row r="28" spans="1:30" s="11" customFormat="1" ht="25" customHeight="1" x14ac:dyDescent="0.2">
      <c r="A28" s="101">
        <v>13</v>
      </c>
      <c r="B28" s="99" t="s">
        <v>101</v>
      </c>
      <c r="C28" s="99" t="s">
        <v>102</v>
      </c>
      <c r="D28" s="61"/>
      <c r="E28" s="61"/>
      <c r="G28" s="104"/>
      <c r="H28" s="61"/>
      <c r="J28" s="104"/>
      <c r="K28" s="61"/>
      <c r="M28" s="101">
        <v>11</v>
      </c>
      <c r="N28" s="99" t="s">
        <v>120</v>
      </c>
      <c r="O28" s="99" t="s">
        <v>22</v>
      </c>
      <c r="P28" s="61"/>
      <c r="Q28" s="61"/>
      <c r="S28" s="106"/>
      <c r="T28" s="61"/>
      <c r="V28" s="104"/>
      <c r="W28" s="61"/>
      <c r="Y28" s="101">
        <v>14</v>
      </c>
      <c r="Z28" s="99" t="s">
        <v>98</v>
      </c>
      <c r="AA28" s="99" t="s">
        <v>99</v>
      </c>
      <c r="AC28" s="47"/>
      <c r="AD28" s="1"/>
    </row>
    <row r="29" spans="1:30" s="11" customFormat="1" ht="25" customHeight="1" x14ac:dyDescent="0.2">
      <c r="A29" s="101">
        <v>20</v>
      </c>
      <c r="B29" s="99" t="s">
        <v>74</v>
      </c>
      <c r="C29" s="99" t="s">
        <v>24</v>
      </c>
      <c r="D29" s="61"/>
      <c r="E29" s="61"/>
      <c r="G29" s="101">
        <v>4</v>
      </c>
      <c r="H29" s="99" t="s">
        <v>94</v>
      </c>
      <c r="I29" s="99" t="s">
        <v>28</v>
      </c>
      <c r="J29" s="61"/>
      <c r="K29" s="61"/>
      <c r="M29" s="61"/>
      <c r="N29" s="61"/>
      <c r="P29" s="61"/>
      <c r="Q29" s="61"/>
      <c r="S29" s="101">
        <v>3</v>
      </c>
      <c r="T29" s="99" t="s">
        <v>104</v>
      </c>
      <c r="U29" s="99" t="s">
        <v>105</v>
      </c>
      <c r="V29" s="61"/>
      <c r="W29" s="61"/>
      <c r="Y29" s="101">
        <v>19</v>
      </c>
      <c r="Z29" s="99" t="s">
        <v>250</v>
      </c>
      <c r="AA29" s="99" t="s">
        <v>251</v>
      </c>
      <c r="AC29" s="47"/>
      <c r="AD29" s="1"/>
    </row>
    <row r="30" spans="1:30" s="11" customFormat="1" ht="25" customHeight="1" x14ac:dyDescent="0.2">
      <c r="D30" s="61"/>
      <c r="E30" s="61"/>
      <c r="G30" s="101">
        <v>5</v>
      </c>
      <c r="H30" s="99" t="s">
        <v>92</v>
      </c>
      <c r="I30" s="99" t="s">
        <v>27</v>
      </c>
      <c r="J30" s="61"/>
      <c r="K30" s="61"/>
      <c r="M30" s="101" t="s">
        <v>43</v>
      </c>
      <c r="N30" s="44" t="s">
        <v>92</v>
      </c>
      <c r="O30" s="44" t="s">
        <v>27</v>
      </c>
      <c r="P30" s="61"/>
      <c r="Q30" s="61"/>
      <c r="S30" s="101">
        <v>11</v>
      </c>
      <c r="T30" s="99" t="s">
        <v>120</v>
      </c>
      <c r="U30" s="99" t="s">
        <v>22</v>
      </c>
      <c r="V30" s="61"/>
      <c r="W30" s="61"/>
      <c r="AC30" s="47"/>
      <c r="AD30" s="1"/>
    </row>
    <row r="31" spans="1:30" s="11" customFormat="1" ht="25" customHeight="1" x14ac:dyDescent="0.2">
      <c r="A31" s="101">
        <v>5</v>
      </c>
      <c r="B31" s="99" t="s">
        <v>92</v>
      </c>
      <c r="C31" s="99" t="s">
        <v>27</v>
      </c>
      <c r="D31" s="61"/>
      <c r="E31" s="61"/>
      <c r="G31" s="104"/>
      <c r="H31" s="61"/>
      <c r="J31" s="61"/>
      <c r="K31" s="61"/>
      <c r="M31" s="101" t="s">
        <v>44</v>
      </c>
      <c r="N31" s="44" t="s">
        <v>81</v>
      </c>
      <c r="O31" s="44" t="s">
        <v>82</v>
      </c>
      <c r="P31" s="61"/>
      <c r="Q31" s="61"/>
      <c r="S31" s="61"/>
      <c r="T31" s="61"/>
      <c r="V31" s="104"/>
      <c r="W31" s="61"/>
      <c r="Y31" s="101">
        <v>6</v>
      </c>
      <c r="Z31" s="99" t="s">
        <v>125</v>
      </c>
      <c r="AA31" s="99" t="s">
        <v>80</v>
      </c>
      <c r="AC31" s="47"/>
      <c r="AD31" s="1"/>
    </row>
    <row r="32" spans="1:30" s="11" customFormat="1" ht="25" customHeight="1" x14ac:dyDescent="0.2">
      <c r="A32" s="101">
        <v>28</v>
      </c>
      <c r="B32" s="77"/>
      <c r="C32" s="77"/>
      <c r="D32" s="61"/>
      <c r="E32" s="61"/>
      <c r="G32" s="104"/>
      <c r="H32" s="61"/>
      <c r="J32" s="61"/>
      <c r="K32" s="61"/>
      <c r="M32" s="101" t="s">
        <v>45</v>
      </c>
      <c r="N32" s="44" t="s">
        <v>96</v>
      </c>
      <c r="O32" s="44" t="s">
        <v>29</v>
      </c>
      <c r="P32" s="61"/>
      <c r="Q32" s="61"/>
      <c r="S32" s="61"/>
      <c r="T32" s="61"/>
      <c r="V32" s="104"/>
      <c r="W32" s="61"/>
      <c r="Y32" s="101">
        <v>27</v>
      </c>
      <c r="Z32" s="77"/>
      <c r="AA32" s="77"/>
      <c r="AC32" s="47"/>
      <c r="AD32" s="1"/>
    </row>
    <row r="33" spans="1:30" s="11" customFormat="1" ht="25" customHeight="1" x14ac:dyDescent="0.2">
      <c r="A33" s="61"/>
      <c r="D33" s="101">
        <v>5</v>
      </c>
      <c r="E33" s="99" t="s">
        <v>92</v>
      </c>
      <c r="F33" s="99" t="s">
        <v>27</v>
      </c>
      <c r="G33" s="61"/>
      <c r="H33" s="61"/>
      <c r="J33" s="61"/>
      <c r="K33" s="61"/>
      <c r="M33" s="101" t="s">
        <v>46</v>
      </c>
      <c r="N33" s="44" t="s">
        <v>120</v>
      </c>
      <c r="O33" s="44" t="s">
        <v>22</v>
      </c>
      <c r="P33" s="61"/>
      <c r="Q33" s="61"/>
      <c r="S33" s="61"/>
      <c r="T33" s="61"/>
      <c r="V33" s="101">
        <v>6</v>
      </c>
      <c r="W33" s="99" t="s">
        <v>125</v>
      </c>
      <c r="X33" s="99" t="s">
        <v>80</v>
      </c>
      <c r="Y33" s="61"/>
      <c r="AC33" s="47"/>
      <c r="AD33" s="1"/>
    </row>
    <row r="34" spans="1:30" s="11" customFormat="1" ht="25" customHeight="1" x14ac:dyDescent="0.2">
      <c r="C34" s="109"/>
      <c r="D34" s="101">
        <v>12</v>
      </c>
      <c r="E34" s="99" t="s">
        <v>20</v>
      </c>
      <c r="F34" s="99" t="s">
        <v>25</v>
      </c>
      <c r="G34" s="61"/>
      <c r="H34" s="61"/>
      <c r="J34" s="61"/>
      <c r="K34" s="61"/>
      <c r="M34" s="61"/>
      <c r="P34" s="61"/>
      <c r="Q34" s="61"/>
      <c r="S34" s="61"/>
      <c r="T34" s="61"/>
      <c r="V34" s="101">
        <v>11</v>
      </c>
      <c r="W34" s="99" t="s">
        <v>120</v>
      </c>
      <c r="X34" s="99" t="s">
        <v>22</v>
      </c>
    </row>
    <row r="35" spans="1:30" s="11" customFormat="1" ht="25" customHeight="1" x14ac:dyDescent="0.2">
      <c r="A35" s="101">
        <v>12</v>
      </c>
      <c r="B35" s="99" t="s">
        <v>20</v>
      </c>
      <c r="C35" s="99" t="s">
        <v>25</v>
      </c>
      <c r="D35" s="61"/>
      <c r="E35" s="61"/>
      <c r="G35" s="61"/>
      <c r="H35" s="61"/>
      <c r="J35" s="61"/>
      <c r="K35" s="61"/>
      <c r="M35" s="61"/>
      <c r="N35" s="61"/>
      <c r="P35" s="61"/>
      <c r="Q35" s="61"/>
      <c r="S35" s="61"/>
      <c r="T35" s="61"/>
      <c r="V35" s="61"/>
      <c r="W35" s="61"/>
      <c r="Y35" s="101">
        <v>11</v>
      </c>
      <c r="Z35" s="99" t="s">
        <v>120</v>
      </c>
      <c r="AA35" s="99" t="s">
        <v>22</v>
      </c>
    </row>
    <row r="36" spans="1:30" s="11" customFormat="1" ht="25" customHeight="1" x14ac:dyDescent="0.2">
      <c r="A36" s="101">
        <v>21</v>
      </c>
      <c r="B36" s="99" t="s">
        <v>266</v>
      </c>
      <c r="C36" s="99" t="s">
        <v>267</v>
      </c>
      <c r="D36" s="61"/>
      <c r="E36" s="61"/>
      <c r="G36" s="61"/>
      <c r="H36" s="61"/>
      <c r="J36" s="61"/>
      <c r="K36" s="61"/>
      <c r="M36" s="61"/>
      <c r="N36" s="61"/>
      <c r="P36" s="61"/>
      <c r="Q36" s="61"/>
      <c r="S36" s="61"/>
      <c r="T36" s="61"/>
      <c r="V36" s="61"/>
      <c r="W36" s="61"/>
      <c r="Y36" s="101">
        <v>22</v>
      </c>
      <c r="Z36" s="99" t="s">
        <v>196</v>
      </c>
      <c r="AA36" s="99" t="s">
        <v>97</v>
      </c>
    </row>
    <row r="38" spans="1:30" x14ac:dyDescent="0.2">
      <c r="A38" s="46" t="s">
        <v>317</v>
      </c>
      <c r="B38" s="32"/>
      <c r="C38" s="34"/>
      <c r="F38" s="169"/>
      <c r="I38" s="169"/>
      <c r="O38" s="169"/>
      <c r="R38" s="169"/>
      <c r="S38" s="1"/>
      <c r="T38" s="1"/>
      <c r="U38" s="169"/>
      <c r="V38" s="1"/>
      <c r="W38" s="1"/>
    </row>
    <row r="39" spans="1:30" x14ac:dyDescent="0.2">
      <c r="B39" s="47"/>
      <c r="C39" s="169"/>
      <c r="F39" s="169"/>
      <c r="J39" s="1"/>
      <c r="K39" s="1"/>
      <c r="L39" s="2" t="s">
        <v>118</v>
      </c>
      <c r="M39" s="169"/>
      <c r="N39" s="13"/>
      <c r="O39" s="165"/>
      <c r="P39" s="15" t="s">
        <v>1</v>
      </c>
      <c r="R39" s="169"/>
      <c r="S39" s="1"/>
      <c r="T39" s="1"/>
      <c r="U39" s="169"/>
      <c r="V39" s="1"/>
      <c r="W39" s="1"/>
    </row>
    <row r="40" spans="1:30" x14ac:dyDescent="0.2">
      <c r="A40" s="47"/>
      <c r="B40" s="47"/>
      <c r="C40" s="169"/>
      <c r="F40" s="169"/>
      <c r="J40" s="1"/>
      <c r="K40" s="1"/>
      <c r="L40" s="2"/>
      <c r="M40" s="169"/>
      <c r="N40" s="2"/>
      <c r="P40" s="1"/>
      <c r="R40" s="169"/>
      <c r="S40" s="1"/>
      <c r="T40" s="1"/>
      <c r="U40" s="169"/>
      <c r="V40" s="1"/>
      <c r="W40" s="1"/>
    </row>
    <row r="41" spans="1:30" x14ac:dyDescent="0.2">
      <c r="A41" s="47"/>
      <c r="B41" s="47"/>
      <c r="C41" s="169"/>
      <c r="F41" s="169"/>
      <c r="J41" s="1"/>
      <c r="K41" s="1"/>
      <c r="L41" s="2"/>
      <c r="M41" s="169"/>
      <c r="N41" s="2"/>
      <c r="P41" s="1"/>
      <c r="R41" s="169"/>
      <c r="S41" s="1"/>
      <c r="T41" s="1"/>
      <c r="U41" s="169"/>
      <c r="V41" s="1"/>
      <c r="W41" s="1"/>
    </row>
    <row r="42" spans="1:30" x14ac:dyDescent="0.2">
      <c r="A42" s="47"/>
      <c r="B42" s="47"/>
      <c r="C42" s="169"/>
      <c r="F42" s="169"/>
      <c r="J42" s="1"/>
      <c r="K42" s="1"/>
      <c r="L42" s="2" t="s">
        <v>119</v>
      </c>
      <c r="M42" s="169"/>
      <c r="N42" s="1"/>
      <c r="O42" s="165"/>
      <c r="P42" s="15" t="s">
        <v>2</v>
      </c>
      <c r="R42" s="169"/>
      <c r="S42" s="1"/>
      <c r="T42" s="1"/>
      <c r="U42" s="169"/>
      <c r="V42" s="1"/>
      <c r="W42" s="1"/>
    </row>
    <row r="43" spans="1:30" s="11" customFormat="1" ht="14" x14ac:dyDescent="0.2">
      <c r="A43" s="61"/>
      <c r="B43" s="61"/>
      <c r="C43" s="62"/>
      <c r="D43" s="61"/>
      <c r="E43" s="61"/>
      <c r="F43" s="62"/>
      <c r="G43" s="61"/>
      <c r="H43" s="61"/>
      <c r="I43" s="62"/>
      <c r="J43" s="61"/>
      <c r="K43" s="61"/>
      <c r="M43" s="61"/>
      <c r="N43" s="61"/>
      <c r="O43" s="62"/>
      <c r="P43" s="61"/>
      <c r="Q43" s="61"/>
      <c r="R43" s="62"/>
      <c r="U43" s="62"/>
    </row>
  </sheetData>
  <mergeCells count="15">
    <mergeCell ref="S8:U8"/>
    <mergeCell ref="V8:X8"/>
    <mergeCell ref="Y8:AA8"/>
    <mergeCell ref="M18:O18"/>
    <mergeCell ref="M26:O26"/>
    <mergeCell ref="L1:R1"/>
    <mergeCell ref="L2:R2"/>
    <mergeCell ref="L3:R3"/>
    <mergeCell ref="L5:R5"/>
    <mergeCell ref="L7:R7"/>
    <mergeCell ref="A8:C8"/>
    <mergeCell ref="D8:F8"/>
    <mergeCell ref="G8:I8"/>
    <mergeCell ref="J8:L8"/>
    <mergeCell ref="P8:R8"/>
  </mergeCells>
  <pageMargins left="0.25" right="0.25" top="0.75" bottom="0.75" header="0.3" footer="0.3"/>
  <pageSetup paperSize="9" scale="58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594C-A106-0E46-8FA0-E3C3DA313D1D}">
  <dimension ref="B1:G36"/>
  <sheetViews>
    <sheetView workbookViewId="0">
      <selection activeCell="D45" sqref="D4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5" customWidth="1"/>
    <col min="4" max="4" width="25.33203125" style="1" customWidth="1"/>
    <col min="5" max="5" width="13.33203125" style="125" customWidth="1"/>
    <col min="6" max="7" width="13.33203125" style="1" customWidth="1"/>
    <col min="8" max="16384" width="8.83203125" style="1"/>
  </cols>
  <sheetData>
    <row r="1" spans="2:7" x14ac:dyDescent="0.2">
      <c r="C1" s="163"/>
      <c r="E1" s="163"/>
    </row>
    <row r="2" spans="2:7" ht="17" x14ac:dyDescent="0.2">
      <c r="D2" s="59" t="s">
        <v>47</v>
      </c>
      <c r="E2" s="205" t="s">
        <v>303</v>
      </c>
      <c r="F2" s="206"/>
      <c r="G2" s="207"/>
    </row>
    <row r="3" spans="2:7" x14ac:dyDescent="0.2">
      <c r="B3" s="61"/>
      <c r="C3" s="61"/>
      <c r="D3" s="62"/>
      <c r="E3" s="203" t="s">
        <v>297</v>
      </c>
      <c r="F3" s="181"/>
      <c r="G3" s="204"/>
    </row>
    <row r="4" spans="2:7" s="8" customFormat="1" x14ac:dyDescent="0.2">
      <c r="B4" s="61" t="s">
        <v>30</v>
      </c>
      <c r="C4" s="61" t="s">
        <v>31</v>
      </c>
      <c r="D4" s="61" t="s">
        <v>32</v>
      </c>
      <c r="E4" s="64" t="s">
        <v>5</v>
      </c>
      <c r="F4" s="47" t="s">
        <v>13</v>
      </c>
      <c r="G4" s="65" t="s">
        <v>33</v>
      </c>
    </row>
    <row r="5" spans="2:7" x14ac:dyDescent="0.2">
      <c r="B5" s="66">
        <v>1</v>
      </c>
      <c r="C5" s="173" t="s">
        <v>92</v>
      </c>
      <c r="D5" s="68" t="s">
        <v>27</v>
      </c>
      <c r="E5" s="70">
        <v>4</v>
      </c>
      <c r="F5" s="67">
        <v>100</v>
      </c>
      <c r="G5" s="71">
        <f>Table56[[#This Row],[FINĀLS]]+Table56[[#This Row],[KVALIFIKĀCIJA]]</f>
        <v>104</v>
      </c>
    </row>
    <row r="6" spans="2:7" x14ac:dyDescent="0.2">
      <c r="B6" s="66">
        <v>2</v>
      </c>
      <c r="C6" s="67" t="s">
        <v>81</v>
      </c>
      <c r="D6" s="68" t="s">
        <v>82</v>
      </c>
      <c r="E6" s="70">
        <v>10</v>
      </c>
      <c r="F6" s="67">
        <v>88</v>
      </c>
      <c r="G6" s="71">
        <f>Table56[[#This Row],[FINĀLS]]+Table56[[#This Row],[KVALIFIKĀCIJA]]</f>
        <v>98</v>
      </c>
    </row>
    <row r="7" spans="2:7" x14ac:dyDescent="0.2">
      <c r="B7" s="66">
        <v>3</v>
      </c>
      <c r="C7" s="67" t="s">
        <v>96</v>
      </c>
      <c r="D7" s="68" t="s">
        <v>29</v>
      </c>
      <c r="E7" s="70">
        <v>12</v>
      </c>
      <c r="F7" s="67">
        <v>78</v>
      </c>
      <c r="G7" s="71">
        <f>Table56[[#This Row],[FINĀLS]]+Table56[[#This Row],[KVALIFIKĀCIJA]]</f>
        <v>90</v>
      </c>
    </row>
    <row r="8" spans="2:7" x14ac:dyDescent="0.2">
      <c r="B8" s="66">
        <v>4</v>
      </c>
      <c r="C8" s="67" t="s">
        <v>120</v>
      </c>
      <c r="D8" s="68" t="s">
        <v>22</v>
      </c>
      <c r="E8" s="70">
        <v>2</v>
      </c>
      <c r="F8" s="67">
        <v>69</v>
      </c>
      <c r="G8" s="71">
        <f>Table56[[#This Row],[FINĀLS]]+Table56[[#This Row],[KVALIFIKĀCIJA]]</f>
        <v>71</v>
      </c>
    </row>
    <row r="9" spans="2:7" x14ac:dyDescent="0.2">
      <c r="B9" s="66">
        <v>5</v>
      </c>
      <c r="C9" s="125" t="s">
        <v>104</v>
      </c>
      <c r="D9" s="68" t="s">
        <v>105</v>
      </c>
      <c r="E9" s="70">
        <v>8</v>
      </c>
      <c r="F9" s="67">
        <v>61</v>
      </c>
      <c r="G9" s="71">
        <f>Table56[[#This Row],[FINĀLS]]+Table56[[#This Row],[KVALIFIKĀCIJA]]</f>
        <v>69</v>
      </c>
    </row>
    <row r="10" spans="2:7" x14ac:dyDescent="0.2">
      <c r="B10" s="66">
        <v>6</v>
      </c>
      <c r="C10" s="67" t="s">
        <v>94</v>
      </c>
      <c r="D10" s="68" t="s">
        <v>28</v>
      </c>
      <c r="E10" s="70">
        <v>6</v>
      </c>
      <c r="F10" s="67">
        <v>61</v>
      </c>
      <c r="G10" s="71">
        <f>Table56[[#This Row],[FINĀLS]]+Table56[[#This Row],[KVALIFIKĀCIJA]]</f>
        <v>67</v>
      </c>
    </row>
    <row r="11" spans="2:7" x14ac:dyDescent="0.2">
      <c r="B11" s="66">
        <v>7</v>
      </c>
      <c r="C11" s="67" t="s">
        <v>87</v>
      </c>
      <c r="D11" s="68" t="s">
        <v>69</v>
      </c>
      <c r="E11" s="70">
        <v>3</v>
      </c>
      <c r="F11" s="67">
        <v>61</v>
      </c>
      <c r="G11" s="71">
        <f>Table56[[#This Row],[FINĀLS]]+Table56[[#This Row],[KVALIFIKĀCIJA]]</f>
        <v>64</v>
      </c>
    </row>
    <row r="12" spans="2:7" x14ac:dyDescent="0.2">
      <c r="B12" s="66">
        <v>8</v>
      </c>
      <c r="C12" s="173" t="s">
        <v>314</v>
      </c>
      <c r="D12" s="73" t="s">
        <v>77</v>
      </c>
      <c r="E12" s="70">
        <v>2</v>
      </c>
      <c r="F12" s="67">
        <v>61</v>
      </c>
      <c r="G12" s="71">
        <f>Table56[[#This Row],[FINĀLS]]+Table56[[#This Row],[KVALIFIKĀCIJA]]</f>
        <v>63</v>
      </c>
    </row>
    <row r="13" spans="2:7" x14ac:dyDescent="0.2">
      <c r="B13" s="66">
        <v>9</v>
      </c>
      <c r="C13" s="132" t="s">
        <v>125</v>
      </c>
      <c r="D13" s="68" t="s">
        <v>80</v>
      </c>
      <c r="E13" s="70">
        <v>4</v>
      </c>
      <c r="F13" s="67">
        <v>54</v>
      </c>
      <c r="G13" s="71">
        <f>Table56[[#This Row],[FINĀLS]]+Table56[[#This Row],[KVALIFIKĀCIJA]]</f>
        <v>58</v>
      </c>
    </row>
    <row r="14" spans="2:7" x14ac:dyDescent="0.2">
      <c r="B14" s="66">
        <v>10</v>
      </c>
      <c r="C14" s="67" t="s">
        <v>123</v>
      </c>
      <c r="D14" s="68" t="s">
        <v>108</v>
      </c>
      <c r="E14" s="70">
        <v>3</v>
      </c>
      <c r="F14" s="67">
        <v>54</v>
      </c>
      <c r="G14" s="71">
        <f>Table56[[#This Row],[FINĀLS]]+Table56[[#This Row],[KVALIFIKĀCIJA]]</f>
        <v>57</v>
      </c>
    </row>
    <row r="15" spans="2:7" x14ac:dyDescent="0.2">
      <c r="B15" s="66">
        <v>11</v>
      </c>
      <c r="C15" s="67" t="s">
        <v>163</v>
      </c>
      <c r="D15" s="68" t="s">
        <v>164</v>
      </c>
      <c r="E15" s="70">
        <v>2</v>
      </c>
      <c r="F15" s="67">
        <v>54</v>
      </c>
      <c r="G15" s="71">
        <f>Table56[[#This Row],[FINĀLS]]+Table56[[#This Row],[KVALIFIKĀCIJA]]</f>
        <v>56</v>
      </c>
    </row>
    <row r="16" spans="2:7" x14ac:dyDescent="0.2">
      <c r="B16" s="66">
        <v>12</v>
      </c>
      <c r="C16" s="67" t="s">
        <v>20</v>
      </c>
      <c r="D16" s="68" t="s">
        <v>25</v>
      </c>
      <c r="E16" s="70">
        <v>2</v>
      </c>
      <c r="F16" s="67">
        <v>54</v>
      </c>
      <c r="G16" s="71">
        <f>Table56[[#This Row],[FINĀLS]]+Table56[[#This Row],[KVALIFIKĀCIJA]]</f>
        <v>56</v>
      </c>
    </row>
    <row r="17" spans="2:7" x14ac:dyDescent="0.2">
      <c r="B17" s="66">
        <v>13</v>
      </c>
      <c r="C17" s="67" t="s">
        <v>101</v>
      </c>
      <c r="D17" s="68" t="s">
        <v>102</v>
      </c>
      <c r="E17" s="70">
        <v>1</v>
      </c>
      <c r="F17" s="67">
        <v>54</v>
      </c>
      <c r="G17" s="71">
        <f>Table56[[#This Row],[FINĀLS]]+Table56[[#This Row],[KVALIFIKĀCIJA]]</f>
        <v>55</v>
      </c>
    </row>
    <row r="18" spans="2:7" x14ac:dyDescent="0.2">
      <c r="B18" s="66">
        <v>14</v>
      </c>
      <c r="C18" s="67" t="s">
        <v>98</v>
      </c>
      <c r="D18" s="68" t="s">
        <v>99</v>
      </c>
      <c r="E18" s="70">
        <v>1</v>
      </c>
      <c r="F18" s="67">
        <v>54</v>
      </c>
      <c r="G18" s="71">
        <f>Table56[[#This Row],[FINĀLS]]+Table56[[#This Row],[KVALIFIKĀCIJA]]</f>
        <v>55</v>
      </c>
    </row>
    <row r="19" spans="2:7" x14ac:dyDescent="0.2">
      <c r="B19" s="66">
        <v>15</v>
      </c>
      <c r="C19" s="66" t="s">
        <v>195</v>
      </c>
      <c r="D19" s="68" t="s">
        <v>100</v>
      </c>
      <c r="E19" s="70">
        <v>1</v>
      </c>
      <c r="F19" s="67">
        <v>54</v>
      </c>
      <c r="G19" s="71">
        <f>Table56[[#This Row],[FINĀLS]]+Table56[[#This Row],[KVALIFIKĀCIJA]]</f>
        <v>55</v>
      </c>
    </row>
    <row r="20" spans="2:7" x14ac:dyDescent="0.2">
      <c r="B20" s="66">
        <v>16</v>
      </c>
      <c r="C20" s="67" t="s">
        <v>21</v>
      </c>
      <c r="D20" s="68" t="s">
        <v>26</v>
      </c>
      <c r="E20" s="70">
        <v>0.5</v>
      </c>
      <c r="F20" s="67">
        <v>54</v>
      </c>
      <c r="G20" s="71">
        <f>Table56[[#This Row],[FINĀLS]]+Table56[[#This Row],[KVALIFIKĀCIJA]]</f>
        <v>54.5</v>
      </c>
    </row>
    <row r="21" spans="2:7" x14ac:dyDescent="0.2">
      <c r="B21" s="66">
        <v>17</v>
      </c>
      <c r="C21" s="173" t="s">
        <v>115</v>
      </c>
      <c r="D21" s="68" t="s">
        <v>114</v>
      </c>
      <c r="E21" s="70">
        <v>1</v>
      </c>
      <c r="F21" s="67">
        <v>24</v>
      </c>
      <c r="G21" s="71">
        <f>Table56[[#This Row],[FINĀLS]]+Table56[[#This Row],[KVALIFIKĀCIJA]]</f>
        <v>25</v>
      </c>
    </row>
    <row r="22" spans="2:7" x14ac:dyDescent="0.2">
      <c r="B22" s="66">
        <v>18</v>
      </c>
      <c r="C22" s="67" t="s">
        <v>71</v>
      </c>
      <c r="D22" s="68" t="s">
        <v>72</v>
      </c>
      <c r="E22" s="70">
        <v>0.5</v>
      </c>
      <c r="F22" s="67">
        <v>24</v>
      </c>
      <c r="G22" s="71">
        <f>Table56[[#This Row],[FINĀLS]]+Table56[[#This Row],[KVALIFIKĀCIJA]]</f>
        <v>24.5</v>
      </c>
    </row>
    <row r="23" spans="2:7" x14ac:dyDescent="0.2">
      <c r="B23" s="66">
        <v>19</v>
      </c>
      <c r="C23" s="67" t="s">
        <v>250</v>
      </c>
      <c r="D23" s="68" t="s">
        <v>251</v>
      </c>
      <c r="E23" s="70">
        <v>0.5</v>
      </c>
      <c r="F23" s="67">
        <v>24</v>
      </c>
      <c r="G23" s="71">
        <f>Table56[[#This Row],[FINĀLS]]+Table56[[#This Row],[KVALIFIKĀCIJA]]</f>
        <v>24.5</v>
      </c>
    </row>
    <row r="24" spans="2:7" x14ac:dyDescent="0.2">
      <c r="B24" s="66">
        <v>20</v>
      </c>
      <c r="C24" s="67" t="s">
        <v>74</v>
      </c>
      <c r="D24" s="68" t="s">
        <v>24</v>
      </c>
      <c r="E24" s="70">
        <v>0.5</v>
      </c>
      <c r="F24" s="67">
        <v>24</v>
      </c>
      <c r="G24" s="71">
        <f>Table56[[#This Row],[FINĀLS]]+Table56[[#This Row],[KVALIFIKĀCIJA]]</f>
        <v>24.5</v>
      </c>
    </row>
    <row r="25" spans="2:7" x14ac:dyDescent="0.2">
      <c r="B25" s="66">
        <v>21</v>
      </c>
      <c r="C25" s="67" t="s">
        <v>266</v>
      </c>
      <c r="D25" s="68" t="s">
        <v>267</v>
      </c>
      <c r="E25" s="70">
        <v>0.5</v>
      </c>
      <c r="F25" s="67">
        <v>24</v>
      </c>
      <c r="G25" s="71">
        <f>Table56[[#This Row],[FINĀLS]]+Table56[[#This Row],[KVALIFIKĀCIJA]]</f>
        <v>24.5</v>
      </c>
    </row>
    <row r="26" spans="2:7" x14ac:dyDescent="0.2">
      <c r="B26" s="66">
        <v>22</v>
      </c>
      <c r="C26" s="67" t="s">
        <v>196</v>
      </c>
      <c r="D26" s="68" t="s">
        <v>97</v>
      </c>
      <c r="E26" s="70">
        <v>0.5</v>
      </c>
      <c r="F26" s="67">
        <v>24</v>
      </c>
      <c r="G26" s="71">
        <f>Table56[[#This Row],[FINĀLS]]+Table56[[#This Row],[KVALIFIKĀCIJA]]</f>
        <v>24.5</v>
      </c>
    </row>
    <row r="27" spans="2:7" x14ac:dyDescent="0.2">
      <c r="B27" s="66">
        <v>23</v>
      </c>
      <c r="C27" s="67" t="s">
        <v>110</v>
      </c>
      <c r="D27" s="68" t="s">
        <v>109</v>
      </c>
      <c r="E27" s="70">
        <v>0.5</v>
      </c>
      <c r="F27" s="67">
        <v>24</v>
      </c>
      <c r="G27" s="71">
        <f>Table56[[#This Row],[FINĀLS]]+Table56[[#This Row],[KVALIFIKĀCIJA]]</f>
        <v>24.5</v>
      </c>
    </row>
    <row r="28" spans="2:7" x14ac:dyDescent="0.2">
      <c r="B28" s="66">
        <v>24</v>
      </c>
      <c r="C28" s="67" t="s">
        <v>85</v>
      </c>
      <c r="D28" s="68" t="s">
        <v>188</v>
      </c>
      <c r="E28" s="70">
        <v>0</v>
      </c>
      <c r="F28" s="67">
        <v>0</v>
      </c>
      <c r="G28" s="71">
        <f>Table56[[#This Row],[FINĀLS]]+Table56[[#This Row],[KVALIFIKĀCIJA]]</f>
        <v>0</v>
      </c>
    </row>
    <row r="29" spans="2:7" x14ac:dyDescent="0.2">
      <c r="B29" s="66">
        <v>25</v>
      </c>
      <c r="C29" s="132" t="s">
        <v>310</v>
      </c>
      <c r="D29" s="68" t="s">
        <v>307</v>
      </c>
      <c r="E29" s="70">
        <v>0</v>
      </c>
      <c r="F29" s="67">
        <v>0</v>
      </c>
      <c r="G29" s="71">
        <f>Table56[[#This Row],[FINĀLS]]+Table56[[#This Row],[KVALIFIKĀCIJA]]</f>
        <v>0</v>
      </c>
    </row>
    <row r="30" spans="2:7" x14ac:dyDescent="0.2">
      <c r="B30" s="66">
        <v>26</v>
      </c>
      <c r="C30" s="67" t="s">
        <v>67</v>
      </c>
      <c r="D30" s="68" t="s">
        <v>68</v>
      </c>
      <c r="E30" s="70">
        <v>0</v>
      </c>
      <c r="F30" s="67">
        <v>0</v>
      </c>
      <c r="G30" s="71">
        <f>Table56[[#This Row],[FINĀLS]]+Table56[[#This Row],[KVALIFIKĀCIJA]]</f>
        <v>0</v>
      </c>
    </row>
    <row r="31" spans="2:7" x14ac:dyDescent="0.2">
      <c r="B31" s="66">
        <v>27</v>
      </c>
      <c r="C31" s="67" t="s">
        <v>117</v>
      </c>
      <c r="D31" s="68" t="s">
        <v>116</v>
      </c>
      <c r="E31" s="70">
        <v>0</v>
      </c>
      <c r="F31" s="67">
        <v>0</v>
      </c>
      <c r="G31" s="71">
        <f>Table56[[#This Row],[FINĀLS]]+Table56[[#This Row],[KVALIFIKĀCIJA]]</f>
        <v>0</v>
      </c>
    </row>
    <row r="32" spans="2:7" x14ac:dyDescent="0.2">
      <c r="B32" s="66">
        <v>28</v>
      </c>
      <c r="C32" s="67" t="s">
        <v>90</v>
      </c>
      <c r="D32" s="68" t="s">
        <v>91</v>
      </c>
      <c r="E32" s="70">
        <v>0</v>
      </c>
      <c r="F32" s="67">
        <v>0</v>
      </c>
      <c r="G32" s="71">
        <f>Table56[[#This Row],[FINĀLS]]+Table56[[#This Row],[KVALIFIKĀCIJA]]</f>
        <v>0</v>
      </c>
    </row>
    <row r="33" spans="2:7" x14ac:dyDescent="0.2">
      <c r="B33" s="66">
        <v>29</v>
      </c>
      <c r="C33" s="144" t="s">
        <v>221</v>
      </c>
      <c r="D33" s="145" t="s">
        <v>222</v>
      </c>
      <c r="E33" s="70">
        <v>0</v>
      </c>
      <c r="F33" s="67">
        <v>0</v>
      </c>
      <c r="G33" s="146">
        <f>Table56[[#This Row],[FINĀLS]]+Table56[[#This Row],[KVALIFIKĀCIJA]]</f>
        <v>0</v>
      </c>
    </row>
    <row r="34" spans="2:7" x14ac:dyDescent="0.2">
      <c r="B34" s="66">
        <v>30</v>
      </c>
      <c r="C34" s="144" t="s">
        <v>197</v>
      </c>
      <c r="D34" s="145" t="s">
        <v>189</v>
      </c>
      <c r="E34" s="70">
        <v>0</v>
      </c>
      <c r="F34" s="67">
        <v>0</v>
      </c>
      <c r="G34" s="146">
        <f>Table56[[#This Row],[FINĀLS]]+Table56[[#This Row],[KVALIFIKĀCIJA]]</f>
        <v>0</v>
      </c>
    </row>
    <row r="35" spans="2:7" x14ac:dyDescent="0.2">
      <c r="B35" s="66">
        <v>31</v>
      </c>
      <c r="C35" s="144" t="s">
        <v>276</v>
      </c>
      <c r="D35" s="145" t="s">
        <v>277</v>
      </c>
      <c r="E35" s="70">
        <v>0</v>
      </c>
      <c r="F35" s="67">
        <v>0</v>
      </c>
      <c r="G35" s="146">
        <f>Table56[[#This Row],[FINĀLS]]+Table56[[#This Row],[KVALIFIKĀCIJA]]</f>
        <v>0</v>
      </c>
    </row>
    <row r="36" spans="2:7" x14ac:dyDescent="0.2">
      <c r="B36" s="66">
        <v>32</v>
      </c>
      <c r="C36" s="144" t="s">
        <v>224</v>
      </c>
      <c r="D36" s="145" t="s">
        <v>225</v>
      </c>
      <c r="E36" s="70">
        <v>0</v>
      </c>
      <c r="F36" s="67">
        <v>0</v>
      </c>
      <c r="G36" s="146">
        <f>Table56[[#This Row],[FINĀLS]]+Table56[[#This Row],[KVALIFIKĀCIJA]]</f>
        <v>0</v>
      </c>
    </row>
  </sheetData>
  <mergeCells count="2">
    <mergeCell ref="E3:G3"/>
    <mergeCell ref="E2:G2"/>
  </mergeCells>
  <conditionalFormatting sqref="C7:C8 C27 C32 C24:C25">
    <cfRule type="duplicateValues" dxfId="21" priority="1"/>
    <cfRule type="duplicateValues" dxfId="20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AA02-2BDA-FB43-88A1-A42CFFE56DF5}">
  <sheetPr>
    <pageSetUpPr fitToPage="1"/>
  </sheetPr>
  <dimension ref="B1:N72"/>
  <sheetViews>
    <sheetView workbookViewId="0">
      <selection activeCell="D13" sqref="D1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63" customWidth="1"/>
    <col min="4" max="4" width="25.33203125" style="1" customWidth="1"/>
    <col min="5" max="5" width="11.33203125" style="1" customWidth="1"/>
    <col min="6" max="6" width="13.33203125" style="163" customWidth="1"/>
    <col min="7" max="8" width="13.33203125" style="1" customWidth="1"/>
    <col min="9" max="9" width="13.33203125" style="163" customWidth="1"/>
    <col min="10" max="11" width="13.33203125" style="1" customWidth="1"/>
    <col min="12" max="12" width="13.33203125" style="163" customWidth="1"/>
    <col min="13" max="14" width="13.33203125" style="1" customWidth="1"/>
    <col min="15" max="16384" width="8.83203125" style="1"/>
  </cols>
  <sheetData>
    <row r="1" spans="2:14" ht="17" x14ac:dyDescent="0.2">
      <c r="D1" s="59" t="s">
        <v>47</v>
      </c>
    </row>
    <row r="2" spans="2:14" ht="17" x14ac:dyDescent="0.2">
      <c r="D2" s="59" t="s">
        <v>208</v>
      </c>
      <c r="E2" s="164"/>
    </row>
    <row r="3" spans="2:14" x14ac:dyDescent="0.2">
      <c r="B3" s="61"/>
      <c r="C3" s="61"/>
      <c r="D3" s="62"/>
      <c r="E3" s="62"/>
      <c r="F3" s="205" t="s">
        <v>209</v>
      </c>
      <c r="G3" s="206"/>
      <c r="H3" s="207"/>
      <c r="I3" s="205" t="s">
        <v>210</v>
      </c>
      <c r="J3" s="206"/>
      <c r="K3" s="207"/>
      <c r="L3" s="205" t="s">
        <v>211</v>
      </c>
      <c r="M3" s="206"/>
      <c r="N3" s="207"/>
    </row>
    <row r="4" spans="2:14" s="8" customFormat="1" ht="30" x14ac:dyDescent="0.2">
      <c r="B4" s="61" t="s">
        <v>212</v>
      </c>
      <c r="C4" s="61" t="s">
        <v>213</v>
      </c>
      <c r="D4" s="61" t="s">
        <v>139</v>
      </c>
      <c r="E4" s="63" t="s">
        <v>214</v>
      </c>
      <c r="F4" s="64" t="s">
        <v>141</v>
      </c>
      <c r="G4" s="47" t="s">
        <v>142</v>
      </c>
      <c r="H4" s="65" t="s">
        <v>215</v>
      </c>
      <c r="I4" s="64" t="s">
        <v>143</v>
      </c>
      <c r="J4" s="47" t="s">
        <v>144</v>
      </c>
      <c r="K4" s="65" t="s">
        <v>216</v>
      </c>
      <c r="L4" s="64" t="s">
        <v>146</v>
      </c>
      <c r="M4" s="47" t="s">
        <v>147</v>
      </c>
      <c r="N4" s="65" t="s">
        <v>217</v>
      </c>
    </row>
    <row r="5" spans="2:14" x14ac:dyDescent="0.2">
      <c r="B5" s="66">
        <v>1</v>
      </c>
      <c r="C5" s="163" t="s">
        <v>96</v>
      </c>
      <c r="D5" s="73" t="s">
        <v>29</v>
      </c>
      <c r="E5" s="69">
        <f>Table5610[[#This Row],[STAGE TOTAL]]+Table5610[[#This Row],[STAGE TOTAL ]]+Table5610[[#This Row],[STAGE TOTAL  ]]</f>
        <v>270</v>
      </c>
      <c r="F5" s="70">
        <v>10</v>
      </c>
      <c r="G5" s="67">
        <v>78</v>
      </c>
      <c r="H5" s="71">
        <f>Table5610[[#This Row],[FINALS]]+Table5610[[#This Row],[QUALIFICATION]]</f>
        <v>88</v>
      </c>
      <c r="I5" s="70">
        <v>4</v>
      </c>
      <c r="J5" s="67">
        <v>88</v>
      </c>
      <c r="K5" s="71">
        <f>Table5610[[#This Row],[FINALS ]]+Table5610[[#This Row],[QUALIFICATION ]]</f>
        <v>92</v>
      </c>
      <c r="L5" s="152">
        <v>12</v>
      </c>
      <c r="M5" s="153">
        <v>78</v>
      </c>
      <c r="N5" s="71">
        <f>Table5610[[#This Row],[FINALS  ]]+Table5610[[#This Row],[QUALIFICATION  ]]</f>
        <v>90</v>
      </c>
    </row>
    <row r="6" spans="2:14" x14ac:dyDescent="0.2">
      <c r="B6" s="66">
        <v>2</v>
      </c>
      <c r="C6" s="67" t="s">
        <v>120</v>
      </c>
      <c r="D6" s="68" t="s">
        <v>22</v>
      </c>
      <c r="E6" s="69">
        <f>Table5610[[#This Row],[STAGE TOTAL]]+Table5610[[#This Row],[STAGE TOTAL ]]+Table5610[[#This Row],[STAGE TOTAL  ]]</f>
        <v>182</v>
      </c>
      <c r="F6" s="70">
        <v>1</v>
      </c>
      <c r="G6" s="67">
        <v>54</v>
      </c>
      <c r="H6" s="71">
        <f>Table5610[[#This Row],[FINALS]]+Table5610[[#This Row],[QUALIFICATION]]</f>
        <v>55</v>
      </c>
      <c r="I6" s="70">
        <v>2</v>
      </c>
      <c r="J6" s="67">
        <v>54</v>
      </c>
      <c r="K6" s="71">
        <f>Table5610[[#This Row],[FINALS ]]+Table5610[[#This Row],[QUALIFICATION ]]</f>
        <v>56</v>
      </c>
      <c r="L6" s="152">
        <v>2</v>
      </c>
      <c r="M6" s="153">
        <v>69</v>
      </c>
      <c r="N6" s="71">
        <f>Table5610[[#This Row],[FINALS  ]]+Table5610[[#This Row],[QUALIFICATION  ]]</f>
        <v>71</v>
      </c>
    </row>
    <row r="7" spans="2:14" x14ac:dyDescent="0.2">
      <c r="B7" s="66">
        <v>3</v>
      </c>
      <c r="C7" s="173" t="s">
        <v>92</v>
      </c>
      <c r="D7" s="68" t="s">
        <v>27</v>
      </c>
      <c r="E7" s="69">
        <f>Table5610[[#This Row],[STAGE TOTAL]]+Table5610[[#This Row],[STAGE TOTAL ]]+Table5610[[#This Row],[STAGE TOTAL  ]]</f>
        <v>169</v>
      </c>
      <c r="F7" s="70">
        <v>4</v>
      </c>
      <c r="G7" s="67">
        <v>61</v>
      </c>
      <c r="H7" s="71">
        <f>Table5610[[#This Row],[FINALS]]+Table5610[[#This Row],[QUALIFICATION]]</f>
        <v>65</v>
      </c>
      <c r="I7" s="70"/>
      <c r="J7" s="67"/>
      <c r="K7" s="71">
        <f>Table5610[[#This Row],[FINALS ]]+Table5610[[#This Row],[QUALIFICATION ]]</f>
        <v>0</v>
      </c>
      <c r="L7" s="152">
        <v>4</v>
      </c>
      <c r="M7" s="153">
        <v>100</v>
      </c>
      <c r="N7" s="71">
        <f>Table5610[[#This Row],[FINALS  ]]+Table5610[[#This Row],[QUALIFICATION  ]]</f>
        <v>104</v>
      </c>
    </row>
    <row r="8" spans="2:14" x14ac:dyDescent="0.2">
      <c r="B8" s="66">
        <v>4</v>
      </c>
      <c r="C8" s="67" t="s">
        <v>81</v>
      </c>
      <c r="D8" s="68" t="s">
        <v>82</v>
      </c>
      <c r="E8" s="69">
        <f>Table5610[[#This Row],[STAGE TOTAL]]+Table5610[[#This Row],[STAGE TOTAL ]]+Table5610[[#This Row],[STAGE TOTAL  ]]</f>
        <v>167</v>
      </c>
      <c r="F8" s="128"/>
      <c r="G8" s="69"/>
      <c r="H8" s="71">
        <f>Table5610[[#This Row],[FINALS]]+Table5610[[#This Row],[QUALIFICATION]]</f>
        <v>0</v>
      </c>
      <c r="I8" s="70">
        <v>8</v>
      </c>
      <c r="J8" s="67">
        <v>61</v>
      </c>
      <c r="K8" s="71">
        <f>Table5610[[#This Row],[FINALS ]]+Table5610[[#This Row],[QUALIFICATION ]]</f>
        <v>69</v>
      </c>
      <c r="L8" s="152">
        <v>10</v>
      </c>
      <c r="M8" s="153">
        <v>88</v>
      </c>
      <c r="N8" s="71">
        <f>Table5610[[#This Row],[FINALS  ]]+Table5610[[#This Row],[QUALIFICATION  ]]</f>
        <v>98</v>
      </c>
    </row>
    <row r="9" spans="2:14" x14ac:dyDescent="0.2">
      <c r="B9" s="66">
        <v>5</v>
      </c>
      <c r="C9" s="173" t="s">
        <v>104</v>
      </c>
      <c r="D9" s="68" t="s">
        <v>105</v>
      </c>
      <c r="E9" s="69">
        <f>Table5610[[#This Row],[STAGE TOTAL]]+Table5610[[#This Row],[STAGE TOTAL ]]+Table5610[[#This Row],[STAGE TOTAL  ]]</f>
        <v>165</v>
      </c>
      <c r="F9" s="70">
        <v>8</v>
      </c>
      <c r="G9" s="67">
        <v>88</v>
      </c>
      <c r="H9" s="71">
        <f>Table5610[[#This Row],[FINALS]]+Table5610[[#This Row],[QUALIFICATION]]</f>
        <v>96</v>
      </c>
      <c r="I9" s="70"/>
      <c r="J9" s="67"/>
      <c r="K9" s="71">
        <f>Table5610[[#This Row],[FINALS ]]+Table5610[[#This Row],[QUALIFICATION ]]</f>
        <v>0</v>
      </c>
      <c r="L9" s="152">
        <v>8</v>
      </c>
      <c r="M9" s="153">
        <v>61</v>
      </c>
      <c r="N9" s="71">
        <f>Table5610[[#This Row],[FINALS  ]]+Table5610[[#This Row],[QUALIFICATION  ]]</f>
        <v>69</v>
      </c>
    </row>
    <row r="10" spans="2:14" x14ac:dyDescent="0.2">
      <c r="B10" s="66">
        <v>6</v>
      </c>
      <c r="C10" s="67" t="s">
        <v>101</v>
      </c>
      <c r="D10" s="68" t="s">
        <v>102</v>
      </c>
      <c r="E10" s="69">
        <f>Table5610[[#This Row],[STAGE TOTAL]]+Table5610[[#This Row],[STAGE TOTAL ]]+Table5610[[#This Row],[STAGE TOTAL  ]]</f>
        <v>149.5</v>
      </c>
      <c r="F10" s="70">
        <v>1</v>
      </c>
      <c r="G10" s="67">
        <v>24</v>
      </c>
      <c r="H10" s="71">
        <f>Table5610[[#This Row],[FINALS]]+Table5610[[#This Row],[QUALIFICATION]]</f>
        <v>25</v>
      </c>
      <c r="I10" s="70">
        <v>0.5</v>
      </c>
      <c r="J10" s="67">
        <v>69</v>
      </c>
      <c r="K10" s="71">
        <f>Table5610[[#This Row],[FINALS ]]+Table5610[[#This Row],[QUALIFICATION ]]</f>
        <v>69.5</v>
      </c>
      <c r="L10" s="152">
        <v>1</v>
      </c>
      <c r="M10" s="153">
        <v>54</v>
      </c>
      <c r="N10" s="71">
        <f>Table5610[[#This Row],[FINALS  ]]+Table5610[[#This Row],[QUALIFICATION  ]]</f>
        <v>55</v>
      </c>
    </row>
    <row r="11" spans="2:14" x14ac:dyDescent="0.2">
      <c r="B11" s="66">
        <v>7</v>
      </c>
      <c r="C11" s="67" t="s">
        <v>123</v>
      </c>
      <c r="D11" s="68" t="s">
        <v>108</v>
      </c>
      <c r="E11" s="69">
        <f>Table5610[[#This Row],[STAGE TOTAL]]+Table5610[[#This Row],[STAGE TOTAL ]]+Table5610[[#This Row],[STAGE TOTAL  ]]</f>
        <v>144.5</v>
      </c>
      <c r="F11" s="70">
        <v>0.5</v>
      </c>
      <c r="G11" s="67">
        <v>61</v>
      </c>
      <c r="H11" s="71">
        <f>Table5610[[#This Row],[FINALS]]+Table5610[[#This Row],[QUALIFICATION]]</f>
        <v>61.5</v>
      </c>
      <c r="I11" s="70">
        <v>2</v>
      </c>
      <c r="J11" s="67">
        <v>24</v>
      </c>
      <c r="K11" s="71">
        <f>Table5610[[#This Row],[FINALS ]]+Table5610[[#This Row],[QUALIFICATION ]]</f>
        <v>26</v>
      </c>
      <c r="L11" s="152">
        <v>3</v>
      </c>
      <c r="M11" s="153">
        <v>54</v>
      </c>
      <c r="N11" s="71">
        <f>Table5610[[#This Row],[FINALS  ]]+Table5610[[#This Row],[QUALIFICATION  ]]</f>
        <v>57</v>
      </c>
    </row>
    <row r="12" spans="2:14" x14ac:dyDescent="0.2">
      <c r="B12" s="66">
        <v>8</v>
      </c>
      <c r="C12" s="173" t="s">
        <v>74</v>
      </c>
      <c r="D12" s="68" t="s">
        <v>218</v>
      </c>
      <c r="E12" s="69">
        <f>Table5610[[#This Row],[STAGE TOTAL]]+Table5610[[#This Row],[STAGE TOTAL ]]+Table5610[[#This Row],[STAGE TOTAL  ]]</f>
        <v>136.5</v>
      </c>
      <c r="F12" s="70">
        <v>12</v>
      </c>
      <c r="G12" s="67">
        <v>100</v>
      </c>
      <c r="H12" s="71">
        <f>Table5610[[#This Row],[FINALS]]+Table5610[[#This Row],[QUALIFICATION]]</f>
        <v>112</v>
      </c>
      <c r="I12" s="70"/>
      <c r="J12" s="67"/>
      <c r="K12" s="71">
        <f>Table5610[[#This Row],[FINALS ]]+Table5610[[#This Row],[QUALIFICATION ]]</f>
        <v>0</v>
      </c>
      <c r="L12" s="152">
        <v>0.5</v>
      </c>
      <c r="M12" s="153">
        <v>24</v>
      </c>
      <c r="N12" s="71">
        <f>Table5610[[#This Row],[FINALS  ]]+Table5610[[#This Row],[QUALIFICATION  ]]</f>
        <v>24.5</v>
      </c>
    </row>
    <row r="13" spans="2:14" x14ac:dyDescent="0.2">
      <c r="B13" s="66">
        <v>9</v>
      </c>
      <c r="C13" s="67" t="s">
        <v>94</v>
      </c>
      <c r="D13" s="68" t="s">
        <v>28</v>
      </c>
      <c r="E13" s="69">
        <f>Table5610[[#This Row],[STAGE TOTAL]]+Table5610[[#This Row],[STAGE TOTAL ]]+Table5610[[#This Row],[STAGE TOTAL  ]]</f>
        <v>124</v>
      </c>
      <c r="F13" s="70">
        <v>3</v>
      </c>
      <c r="G13" s="67">
        <v>54</v>
      </c>
      <c r="H13" s="71">
        <f>Table5610[[#This Row],[FINALS]]+Table5610[[#This Row],[QUALIFICATION]]</f>
        <v>57</v>
      </c>
      <c r="I13" s="70"/>
      <c r="J13" s="67"/>
      <c r="K13" s="71">
        <f>Table5610[[#This Row],[FINALS ]]+Table5610[[#This Row],[QUALIFICATION ]]</f>
        <v>0</v>
      </c>
      <c r="L13" s="152">
        <v>6</v>
      </c>
      <c r="M13" s="153">
        <v>61</v>
      </c>
      <c r="N13" s="71">
        <f>Table5610[[#This Row],[FINALS  ]]+Table5610[[#This Row],[QUALIFICATION  ]]</f>
        <v>67</v>
      </c>
    </row>
    <row r="14" spans="2:14" x14ac:dyDescent="0.2">
      <c r="B14" s="66">
        <v>10</v>
      </c>
      <c r="C14" s="67" t="s">
        <v>233</v>
      </c>
      <c r="D14" s="68" t="s">
        <v>77</v>
      </c>
      <c r="E14" s="69">
        <f>Table5610[[#This Row],[STAGE TOTAL]]+Table5610[[#This Row],[STAGE TOTAL ]]+Table5610[[#This Row],[STAGE TOTAL  ]]</f>
        <v>123</v>
      </c>
      <c r="F14" s="70">
        <v>6</v>
      </c>
      <c r="G14" s="67">
        <v>54</v>
      </c>
      <c r="H14" s="71">
        <f>Table5610[[#This Row],[FINALS]]+Table5610[[#This Row],[QUALIFICATION]]</f>
        <v>60</v>
      </c>
      <c r="I14" s="70"/>
      <c r="J14" s="67"/>
      <c r="K14" s="71">
        <f>Table5610[[#This Row],[FINALS ]]+Table5610[[#This Row],[QUALIFICATION ]]</f>
        <v>0</v>
      </c>
      <c r="L14" s="152">
        <v>2</v>
      </c>
      <c r="M14" s="153">
        <v>61</v>
      </c>
      <c r="N14" s="71">
        <f>Table5610[[#This Row],[FINALS  ]]+Table5610[[#This Row],[QUALIFICATION  ]]</f>
        <v>63</v>
      </c>
    </row>
    <row r="15" spans="2:14" x14ac:dyDescent="0.2">
      <c r="B15" s="66">
        <v>11</v>
      </c>
      <c r="C15" s="67" t="s">
        <v>248</v>
      </c>
      <c r="D15" s="68" t="s">
        <v>249</v>
      </c>
      <c r="E15" s="69">
        <f>Table5610[[#This Row],[STAGE TOTAL]]+Table5610[[#This Row],[STAGE TOTAL ]]+Table5610[[#This Row],[STAGE TOTAL  ]]</f>
        <v>119</v>
      </c>
      <c r="F15" s="70">
        <v>1</v>
      </c>
      <c r="G15" s="67">
        <v>54</v>
      </c>
      <c r="H15" s="71">
        <f>Table5610[[#This Row],[FINALS]]+Table5610[[#This Row],[QUALIFICATION]]</f>
        <v>55</v>
      </c>
      <c r="I15" s="70"/>
      <c r="J15" s="67"/>
      <c r="K15" s="71">
        <f>Table5610[[#This Row],[FINALS ]]+Table5610[[#This Row],[QUALIFICATION ]]</f>
        <v>0</v>
      </c>
      <c r="L15" s="152">
        <v>3</v>
      </c>
      <c r="M15" s="153">
        <v>61</v>
      </c>
      <c r="N15" s="71">
        <f>Table5610[[#This Row],[FINALS  ]]+Table5610[[#This Row],[QUALIFICATION  ]]</f>
        <v>64</v>
      </c>
    </row>
    <row r="16" spans="2:14" x14ac:dyDescent="0.2">
      <c r="B16" s="66">
        <v>12</v>
      </c>
      <c r="C16" s="67" t="s">
        <v>98</v>
      </c>
      <c r="D16" s="68" t="s">
        <v>99</v>
      </c>
      <c r="E16" s="69">
        <f>Table5610[[#This Row],[STAGE TOTAL]]+Table5610[[#This Row],[STAGE TOTAL ]]+Table5610[[#This Row],[STAGE TOTAL  ]]</f>
        <v>118</v>
      </c>
      <c r="F16" s="70">
        <v>2</v>
      </c>
      <c r="G16" s="67">
        <v>61</v>
      </c>
      <c r="H16" s="71">
        <f>Table5610[[#This Row],[FINALS]]+Table5610[[#This Row],[QUALIFICATION]]</f>
        <v>63</v>
      </c>
      <c r="I16" s="70"/>
      <c r="J16" s="67"/>
      <c r="K16" s="71">
        <f>Table5610[[#This Row],[FINALS ]]+Table5610[[#This Row],[QUALIFICATION ]]</f>
        <v>0</v>
      </c>
      <c r="L16" s="152">
        <v>1</v>
      </c>
      <c r="M16" s="153">
        <v>54</v>
      </c>
      <c r="N16" s="71">
        <f>Table5610[[#This Row],[FINALS  ]]+Table5610[[#This Row],[QUALIFICATION  ]]</f>
        <v>55</v>
      </c>
    </row>
    <row r="17" spans="2:14" x14ac:dyDescent="0.2">
      <c r="B17" s="66">
        <v>13</v>
      </c>
      <c r="C17" s="67" t="s">
        <v>21</v>
      </c>
      <c r="D17" s="68" t="s">
        <v>26</v>
      </c>
      <c r="E17" s="69">
        <f>Table5610[[#This Row],[STAGE TOTAL]]+Table5610[[#This Row],[STAGE TOTAL ]]+Table5610[[#This Row],[STAGE TOTAL  ]]</f>
        <v>110.5</v>
      </c>
      <c r="F17" s="70">
        <v>2</v>
      </c>
      <c r="G17" s="67">
        <v>54</v>
      </c>
      <c r="H17" s="71">
        <f>Table5610[[#This Row],[FINALS]]+Table5610[[#This Row],[QUALIFICATION]]</f>
        <v>56</v>
      </c>
      <c r="I17" s="70"/>
      <c r="J17" s="67"/>
      <c r="K17" s="71">
        <f>Table5610[[#This Row],[FINALS ]]+Table5610[[#This Row],[QUALIFICATION ]]</f>
        <v>0</v>
      </c>
      <c r="L17" s="152">
        <v>0.5</v>
      </c>
      <c r="M17" s="153">
        <v>54</v>
      </c>
      <c r="N17" s="71">
        <f>Table5610[[#This Row],[FINALS  ]]+Table5610[[#This Row],[QUALIFICATION  ]]</f>
        <v>54.5</v>
      </c>
    </row>
    <row r="18" spans="2:14" x14ac:dyDescent="0.2">
      <c r="B18" s="66">
        <v>14</v>
      </c>
      <c r="C18" s="67" t="s">
        <v>219</v>
      </c>
      <c r="D18" s="68" t="s">
        <v>220</v>
      </c>
      <c r="E18" s="69">
        <f>Table5610[[#This Row],[STAGE TOTAL]]+Table5610[[#This Row],[STAGE TOTAL ]]+Table5610[[#This Row],[STAGE TOTAL  ]]</f>
        <v>110</v>
      </c>
      <c r="F18" s="128"/>
      <c r="G18" s="69"/>
      <c r="H18" s="71">
        <f>Table5610[[#This Row],[FINALS]]+Table5610[[#This Row],[QUALIFICATION]]</f>
        <v>0</v>
      </c>
      <c r="I18" s="70">
        <v>10</v>
      </c>
      <c r="J18" s="67">
        <v>100</v>
      </c>
      <c r="K18" s="71">
        <f>Table5610[[#This Row],[FINALS ]]+Table5610[[#This Row],[QUALIFICATION ]]</f>
        <v>110</v>
      </c>
      <c r="L18" s="152"/>
      <c r="M18" s="153"/>
      <c r="N18" s="71">
        <f>Table5610[[#This Row],[FINALS  ]]+Table5610[[#This Row],[QUALIFICATION  ]]</f>
        <v>0</v>
      </c>
    </row>
    <row r="19" spans="2:14" x14ac:dyDescent="0.2">
      <c r="B19" s="66">
        <v>15</v>
      </c>
      <c r="C19" s="67" t="s">
        <v>221</v>
      </c>
      <c r="D19" s="68" t="s">
        <v>222</v>
      </c>
      <c r="E19" s="69">
        <f>Table5610[[#This Row],[STAGE TOTAL]]+Table5610[[#This Row],[STAGE TOTAL ]]+Table5610[[#This Row],[STAGE TOTAL  ]]</f>
        <v>97.25</v>
      </c>
      <c r="F19" s="70">
        <v>4</v>
      </c>
      <c r="G19" s="67">
        <v>69</v>
      </c>
      <c r="H19" s="71">
        <f>Table5610[[#This Row],[FINALS]]+Table5610[[#This Row],[QUALIFICATION]]</f>
        <v>73</v>
      </c>
      <c r="I19" s="70">
        <v>0.25</v>
      </c>
      <c r="J19" s="67">
        <v>24</v>
      </c>
      <c r="K19" s="71">
        <f>Table5610[[#This Row],[FINALS ]]+Table5610[[#This Row],[QUALIFICATION ]]</f>
        <v>24.25</v>
      </c>
      <c r="L19" s="152">
        <v>0</v>
      </c>
      <c r="M19" s="153">
        <v>0</v>
      </c>
      <c r="N19" s="71">
        <f>Table5610[[#This Row],[FINALS  ]]+Table5610[[#This Row],[QUALIFICATION  ]]</f>
        <v>0</v>
      </c>
    </row>
    <row r="20" spans="2:14" x14ac:dyDescent="0.2">
      <c r="B20" s="66">
        <v>16</v>
      </c>
      <c r="C20" s="67" t="s">
        <v>223</v>
      </c>
      <c r="D20" s="68" t="s">
        <v>84</v>
      </c>
      <c r="E20" s="69">
        <f>Table5610[[#This Row],[STAGE TOTAL]]+Table5610[[#This Row],[STAGE TOTAL ]]+Table5610[[#This Row],[STAGE TOTAL  ]]</f>
        <v>90</v>
      </c>
      <c r="F20" s="128"/>
      <c r="G20" s="69"/>
      <c r="H20" s="71">
        <f>Table5610[[#This Row],[FINALS]]+Table5610[[#This Row],[QUALIFICATION]]</f>
        <v>0</v>
      </c>
      <c r="I20" s="70">
        <v>12</v>
      </c>
      <c r="J20" s="67">
        <v>78</v>
      </c>
      <c r="K20" s="71">
        <f>Table5610[[#This Row],[FINALS ]]+Table5610[[#This Row],[QUALIFICATION ]]</f>
        <v>90</v>
      </c>
      <c r="L20" s="152"/>
      <c r="M20" s="153"/>
      <c r="N20" s="71">
        <f>Table5610[[#This Row],[FINALS  ]]+Table5610[[#This Row],[QUALIFICATION  ]]</f>
        <v>0</v>
      </c>
    </row>
    <row r="21" spans="2:14" x14ac:dyDescent="0.2">
      <c r="B21" s="66">
        <v>17</v>
      </c>
      <c r="C21" s="67" t="s">
        <v>20</v>
      </c>
      <c r="D21" s="68" t="s">
        <v>25</v>
      </c>
      <c r="E21" s="69">
        <f>Table5610[[#This Row],[STAGE TOTAL]]+Table5610[[#This Row],[STAGE TOTAL ]]+Table5610[[#This Row],[STAGE TOTAL  ]]</f>
        <v>80.5</v>
      </c>
      <c r="F21" s="70">
        <v>0.5</v>
      </c>
      <c r="G21" s="67">
        <v>24</v>
      </c>
      <c r="H21" s="71">
        <f>Table5610[[#This Row],[FINALS]]+Table5610[[#This Row],[QUALIFICATION]]</f>
        <v>24.5</v>
      </c>
      <c r="I21" s="70"/>
      <c r="J21" s="67"/>
      <c r="K21" s="71">
        <f>Table5610[[#This Row],[FINALS ]]+Table5610[[#This Row],[QUALIFICATION ]]</f>
        <v>0</v>
      </c>
      <c r="L21" s="152">
        <v>2</v>
      </c>
      <c r="M21" s="153">
        <v>54</v>
      </c>
      <c r="N21" s="71">
        <f>Table5610[[#This Row],[FINALS  ]]+Table5610[[#This Row],[QUALIFICATION  ]]</f>
        <v>56</v>
      </c>
    </row>
    <row r="22" spans="2:14" x14ac:dyDescent="0.2">
      <c r="B22" s="66">
        <v>18</v>
      </c>
      <c r="C22" s="173" t="s">
        <v>195</v>
      </c>
      <c r="D22" s="68" t="s">
        <v>100</v>
      </c>
      <c r="E22" s="69">
        <f>Table5610[[#This Row],[STAGE TOTAL]]+Table5610[[#This Row],[STAGE TOTAL ]]+Table5610[[#This Row],[STAGE TOTAL  ]]</f>
        <v>79.5</v>
      </c>
      <c r="F22" s="70">
        <v>0.5</v>
      </c>
      <c r="G22" s="67">
        <v>24</v>
      </c>
      <c r="H22" s="71">
        <f>Table5610[[#This Row],[FINALS]]+Table5610[[#This Row],[QUALIFICATION]]</f>
        <v>24.5</v>
      </c>
      <c r="I22" s="70"/>
      <c r="J22" s="67"/>
      <c r="K22" s="71">
        <f>Table5610[[#This Row],[FINALS ]]+Table5610[[#This Row],[QUALIFICATION ]]</f>
        <v>0</v>
      </c>
      <c r="L22" s="152">
        <v>1</v>
      </c>
      <c r="M22" s="153">
        <v>54</v>
      </c>
      <c r="N22" s="71">
        <f>Table5610[[#This Row],[FINALS  ]]+Table5610[[#This Row],[QUALIFICATION  ]]</f>
        <v>55</v>
      </c>
    </row>
    <row r="23" spans="2:14" x14ac:dyDescent="0.2">
      <c r="B23" s="66">
        <v>19</v>
      </c>
      <c r="C23" s="173" t="s">
        <v>224</v>
      </c>
      <c r="D23" s="68" t="s">
        <v>225</v>
      </c>
      <c r="E23" s="69">
        <f>Table5610[[#This Row],[STAGE TOTAL]]+Table5610[[#This Row],[STAGE TOTAL ]]+Table5610[[#This Row],[STAGE TOTAL  ]]</f>
        <v>79</v>
      </c>
      <c r="F23" s="70">
        <v>0.5</v>
      </c>
      <c r="G23" s="67">
        <v>24</v>
      </c>
      <c r="H23" s="71">
        <f>Table5610[[#This Row],[FINALS]]+Table5610[[#This Row],[QUALIFICATION]]</f>
        <v>24.5</v>
      </c>
      <c r="I23" s="70">
        <v>0.5</v>
      </c>
      <c r="J23" s="67">
        <v>54</v>
      </c>
      <c r="K23" s="71">
        <f>Table5610[[#This Row],[FINALS ]]+Table5610[[#This Row],[QUALIFICATION ]]</f>
        <v>54.5</v>
      </c>
      <c r="L23" s="152">
        <v>0</v>
      </c>
      <c r="M23" s="153">
        <v>0</v>
      </c>
      <c r="N23" s="71">
        <f>Table5610[[#This Row],[FINALS  ]]+Table5610[[#This Row],[QUALIFICATION  ]]</f>
        <v>0</v>
      </c>
    </row>
    <row r="24" spans="2:14" x14ac:dyDescent="0.2">
      <c r="B24" s="66">
        <v>20</v>
      </c>
      <c r="C24" s="67" t="s">
        <v>250</v>
      </c>
      <c r="D24" s="68" t="s">
        <v>251</v>
      </c>
      <c r="E24" s="69">
        <f>Table5610[[#This Row],[STAGE TOTAL]]+Table5610[[#This Row],[STAGE TOTAL ]]+Table5610[[#This Row],[STAGE TOTAL  ]]</f>
        <v>73.5</v>
      </c>
      <c r="F24" s="70">
        <v>0.5</v>
      </c>
      <c r="G24" s="67">
        <v>24</v>
      </c>
      <c r="H24" s="71">
        <f>Table5610[[#This Row],[FINALS]]+Table5610[[#This Row],[QUALIFICATION]]</f>
        <v>24.5</v>
      </c>
      <c r="I24" s="70">
        <v>0.5</v>
      </c>
      <c r="J24" s="67">
        <v>24</v>
      </c>
      <c r="K24" s="71">
        <f>Table5610[[#This Row],[FINALS ]]+Table5610[[#This Row],[QUALIFICATION ]]</f>
        <v>24.5</v>
      </c>
      <c r="L24" s="152">
        <v>0.5</v>
      </c>
      <c r="M24" s="153">
        <v>24</v>
      </c>
      <c r="N24" s="71">
        <f>Table5610[[#This Row],[FINALS  ]]+Table5610[[#This Row],[QUALIFICATION  ]]</f>
        <v>24.5</v>
      </c>
    </row>
    <row r="25" spans="2:14" x14ac:dyDescent="0.2">
      <c r="B25" s="66">
        <v>21</v>
      </c>
      <c r="C25" s="67" t="s">
        <v>226</v>
      </c>
      <c r="D25" s="68" t="s">
        <v>227</v>
      </c>
      <c r="E25" s="69">
        <f>Table5610[[#This Row],[STAGE TOTAL]]+Table5610[[#This Row],[STAGE TOTAL ]]+Table5610[[#This Row],[STAGE TOTAL  ]]</f>
        <v>67</v>
      </c>
      <c r="F25" s="128"/>
      <c r="G25" s="69"/>
      <c r="H25" s="71">
        <f>Table5610[[#This Row],[FINALS]]+Table5610[[#This Row],[QUALIFICATION]]</f>
        <v>0</v>
      </c>
      <c r="I25" s="70">
        <v>6</v>
      </c>
      <c r="J25" s="67">
        <v>61</v>
      </c>
      <c r="K25" s="71">
        <f>Table5610[[#This Row],[FINALS ]]+Table5610[[#This Row],[QUALIFICATION ]]</f>
        <v>67</v>
      </c>
      <c r="L25" s="152"/>
      <c r="M25" s="153"/>
      <c r="N25" s="71">
        <f>Table5610[[#This Row],[FINALS  ]]+Table5610[[#This Row],[QUALIFICATION  ]]</f>
        <v>0</v>
      </c>
    </row>
    <row r="26" spans="2:14" x14ac:dyDescent="0.2">
      <c r="B26" s="66">
        <v>22</v>
      </c>
      <c r="C26" s="67" t="s">
        <v>228</v>
      </c>
      <c r="D26" s="68" t="s">
        <v>229</v>
      </c>
      <c r="E26" s="69">
        <f>Table5610[[#This Row],[STAGE TOTAL]]+Table5610[[#This Row],[STAGE TOTAL ]]+Table5610[[#This Row],[STAGE TOTAL  ]]</f>
        <v>64</v>
      </c>
      <c r="F26" s="128"/>
      <c r="G26" s="69"/>
      <c r="H26" s="71">
        <f>Table5610[[#This Row],[FINALS]]+Table5610[[#This Row],[QUALIFICATION]]</f>
        <v>0</v>
      </c>
      <c r="I26" s="70">
        <v>3</v>
      </c>
      <c r="J26" s="67">
        <v>61</v>
      </c>
      <c r="K26" s="71">
        <f>Table5610[[#This Row],[FINALS ]]+Table5610[[#This Row],[QUALIFICATION ]]</f>
        <v>64</v>
      </c>
      <c r="L26" s="152"/>
      <c r="M26" s="153"/>
      <c r="N26" s="71">
        <f>Table5610[[#This Row],[FINALS  ]]+Table5610[[#This Row],[QUALIFICATION  ]]</f>
        <v>0</v>
      </c>
    </row>
    <row r="27" spans="2:14" x14ac:dyDescent="0.2">
      <c r="B27" s="66">
        <v>23</v>
      </c>
      <c r="C27" s="67" t="s">
        <v>230</v>
      </c>
      <c r="D27" s="68" t="s">
        <v>62</v>
      </c>
      <c r="E27" s="69">
        <f>Table5610[[#This Row],[STAGE TOTAL]]+Table5610[[#This Row],[STAGE TOTAL ]]+Table5610[[#This Row],[STAGE TOTAL  ]]</f>
        <v>64</v>
      </c>
      <c r="F27" s="70">
        <v>3</v>
      </c>
      <c r="G27" s="67">
        <v>61</v>
      </c>
      <c r="H27" s="71">
        <f>Table5610[[#This Row],[FINALS]]+Table5610[[#This Row],[QUALIFICATION]]</f>
        <v>64</v>
      </c>
      <c r="I27" s="70"/>
      <c r="J27" s="67"/>
      <c r="K27" s="71">
        <f>Table5610[[#This Row],[FINALS ]]+Table5610[[#This Row],[QUALIFICATION ]]</f>
        <v>0</v>
      </c>
      <c r="L27" s="152"/>
      <c r="M27" s="153"/>
      <c r="N27" s="71">
        <f>Table5610[[#This Row],[FINALS  ]]+Table5610[[#This Row],[QUALIFICATION  ]]</f>
        <v>0</v>
      </c>
    </row>
    <row r="28" spans="2:14" x14ac:dyDescent="0.2">
      <c r="B28" s="66">
        <v>24</v>
      </c>
      <c r="C28" s="67" t="s">
        <v>231</v>
      </c>
      <c r="D28" s="68" t="s">
        <v>232</v>
      </c>
      <c r="E28" s="69">
        <f>Table5610[[#This Row],[STAGE TOTAL]]+Table5610[[#This Row],[STAGE TOTAL ]]+Table5610[[#This Row],[STAGE TOTAL  ]]</f>
        <v>63</v>
      </c>
      <c r="F28" s="128"/>
      <c r="G28" s="69"/>
      <c r="H28" s="71">
        <f>Table5610[[#This Row],[FINALS]]+Table5610[[#This Row],[QUALIFICATION]]</f>
        <v>0</v>
      </c>
      <c r="I28" s="70">
        <v>2</v>
      </c>
      <c r="J28" s="67">
        <v>61</v>
      </c>
      <c r="K28" s="71">
        <f>Table5610[[#This Row],[FINALS ]]+Table5610[[#This Row],[QUALIFICATION ]]</f>
        <v>63</v>
      </c>
      <c r="L28" s="152"/>
      <c r="M28" s="153"/>
      <c r="N28" s="71">
        <f>Table5610[[#This Row],[FINALS  ]]+Table5610[[#This Row],[QUALIFICATION  ]]</f>
        <v>0</v>
      </c>
    </row>
    <row r="29" spans="2:14" x14ac:dyDescent="0.2">
      <c r="B29" s="66">
        <v>25</v>
      </c>
      <c r="C29" s="67" t="s">
        <v>234</v>
      </c>
      <c r="D29" s="68" t="s">
        <v>235</v>
      </c>
      <c r="E29" s="69">
        <f>Table5610[[#This Row],[STAGE TOTAL]]+Table5610[[#This Row],[STAGE TOTAL ]]+Table5610[[#This Row],[STAGE TOTAL  ]]</f>
        <v>58</v>
      </c>
      <c r="F29" s="128"/>
      <c r="G29" s="69"/>
      <c r="H29" s="71">
        <f>Table5610[[#This Row],[FINALS]]+Table5610[[#This Row],[QUALIFICATION]]</f>
        <v>0</v>
      </c>
      <c r="I29" s="70">
        <v>4</v>
      </c>
      <c r="J29" s="67">
        <v>54</v>
      </c>
      <c r="K29" s="71">
        <f>Table5610[[#This Row],[FINALS ]]+Table5610[[#This Row],[QUALIFICATION ]]</f>
        <v>58</v>
      </c>
      <c r="L29" s="152"/>
      <c r="M29" s="153"/>
      <c r="N29" s="71">
        <f>Table5610[[#This Row],[FINALS  ]]+Table5610[[#This Row],[QUALIFICATION  ]]</f>
        <v>0</v>
      </c>
    </row>
    <row r="30" spans="2:14" x14ac:dyDescent="0.2">
      <c r="B30" s="66">
        <v>26</v>
      </c>
      <c r="C30" s="144" t="s">
        <v>125</v>
      </c>
      <c r="D30" s="151" t="s">
        <v>80</v>
      </c>
      <c r="E30" s="147">
        <f>Table5610[[#This Row],[STAGE TOTAL]]+Table5610[[#This Row],[STAGE TOTAL ]]+Table5610[[#This Row],[STAGE TOTAL  ]]</f>
        <v>58</v>
      </c>
      <c r="F30" s="128"/>
      <c r="G30" s="69"/>
      <c r="H30" s="146">
        <f>Table5610[[#This Row],[FINALS]]+Table5610[[#This Row],[QUALIFICATION]]</f>
        <v>0</v>
      </c>
      <c r="I30" s="70"/>
      <c r="J30" s="67"/>
      <c r="K30" s="146">
        <f>Table5610[[#This Row],[FINALS ]]+Table5610[[#This Row],[QUALIFICATION ]]</f>
        <v>0</v>
      </c>
      <c r="L30" s="152">
        <v>4</v>
      </c>
      <c r="M30" s="153">
        <v>54</v>
      </c>
      <c r="N30" s="146">
        <f>Table5610[[#This Row],[FINALS  ]]+Table5610[[#This Row],[QUALIFICATION  ]]</f>
        <v>58</v>
      </c>
    </row>
    <row r="31" spans="2:14" x14ac:dyDescent="0.2">
      <c r="B31" s="66">
        <v>27</v>
      </c>
      <c r="C31" s="67" t="s">
        <v>236</v>
      </c>
      <c r="D31" s="68" t="s">
        <v>237</v>
      </c>
      <c r="E31" s="69">
        <f>Table5610[[#This Row],[STAGE TOTAL]]+Table5610[[#This Row],[STAGE TOTAL ]]+Table5610[[#This Row],[STAGE TOTAL  ]]</f>
        <v>57</v>
      </c>
      <c r="F31" s="128"/>
      <c r="G31" s="69"/>
      <c r="H31" s="71">
        <f>Table5610[[#This Row],[FINALS]]+Table5610[[#This Row],[QUALIFICATION]]</f>
        <v>0</v>
      </c>
      <c r="I31" s="70">
        <v>3</v>
      </c>
      <c r="J31" s="67">
        <v>54</v>
      </c>
      <c r="K31" s="71">
        <f>Table5610[[#This Row],[FINALS ]]+Table5610[[#This Row],[QUALIFICATION ]]</f>
        <v>57</v>
      </c>
      <c r="L31" s="152"/>
      <c r="M31" s="153"/>
      <c r="N31" s="71">
        <f>Table5610[[#This Row],[FINALS  ]]+Table5610[[#This Row],[QUALIFICATION  ]]</f>
        <v>0</v>
      </c>
    </row>
    <row r="32" spans="2:14" x14ac:dyDescent="0.2">
      <c r="B32" s="66">
        <v>28</v>
      </c>
      <c r="C32" s="67" t="s">
        <v>238</v>
      </c>
      <c r="D32" s="68" t="s">
        <v>239</v>
      </c>
      <c r="E32" s="69">
        <f>Table5610[[#This Row],[STAGE TOTAL]]+Table5610[[#This Row],[STAGE TOTAL ]]+Table5610[[#This Row],[STAGE TOTAL  ]]</f>
        <v>56</v>
      </c>
      <c r="F32" s="128"/>
      <c r="G32" s="69"/>
      <c r="H32" s="71">
        <f>Table5610[[#This Row],[FINALS]]+Table5610[[#This Row],[QUALIFICATION]]</f>
        <v>0</v>
      </c>
      <c r="I32" s="70">
        <v>2</v>
      </c>
      <c r="J32" s="67">
        <v>54</v>
      </c>
      <c r="K32" s="71">
        <f>Table5610[[#This Row],[FINALS ]]+Table5610[[#This Row],[QUALIFICATION ]]</f>
        <v>56</v>
      </c>
      <c r="L32" s="152"/>
      <c r="M32" s="153"/>
      <c r="N32" s="71">
        <f>Table5610[[#This Row],[FINALS  ]]+Table5610[[#This Row],[QUALIFICATION  ]]</f>
        <v>0</v>
      </c>
    </row>
    <row r="33" spans="2:14" x14ac:dyDescent="0.2">
      <c r="B33" s="66">
        <v>29</v>
      </c>
      <c r="C33" s="67" t="s">
        <v>112</v>
      </c>
      <c r="D33" s="68" t="s">
        <v>240</v>
      </c>
      <c r="E33" s="69">
        <f>Table5610[[#This Row],[STAGE TOTAL]]+Table5610[[#This Row],[STAGE TOTAL ]]+Table5610[[#This Row],[STAGE TOTAL  ]]</f>
        <v>56</v>
      </c>
      <c r="F33" s="70">
        <v>2</v>
      </c>
      <c r="G33" s="67">
        <v>54</v>
      </c>
      <c r="H33" s="71">
        <f>Table5610[[#This Row],[FINALS]]+Table5610[[#This Row],[QUALIFICATION]]</f>
        <v>56</v>
      </c>
      <c r="I33" s="70"/>
      <c r="J33" s="67"/>
      <c r="K33" s="71">
        <f>Table5610[[#This Row],[FINALS ]]+Table5610[[#This Row],[QUALIFICATION ]]</f>
        <v>0</v>
      </c>
      <c r="L33" s="152"/>
      <c r="M33" s="153"/>
      <c r="N33" s="71">
        <f>Table5610[[#This Row],[FINALS  ]]+Table5610[[#This Row],[QUALIFICATION  ]]</f>
        <v>0</v>
      </c>
    </row>
    <row r="34" spans="2:14" x14ac:dyDescent="0.2">
      <c r="B34" s="66">
        <v>30</v>
      </c>
      <c r="C34" s="67" t="s">
        <v>241</v>
      </c>
      <c r="D34" s="68" t="s">
        <v>153</v>
      </c>
      <c r="E34" s="69">
        <f>Table5610[[#This Row],[STAGE TOTAL]]+Table5610[[#This Row],[STAGE TOTAL ]]+Table5610[[#This Row],[STAGE TOTAL  ]]</f>
        <v>56</v>
      </c>
      <c r="F34" s="70">
        <v>2</v>
      </c>
      <c r="G34" s="67">
        <v>54</v>
      </c>
      <c r="H34" s="71">
        <f>Table5610[[#This Row],[FINALS]]+Table5610[[#This Row],[QUALIFICATION]]</f>
        <v>56</v>
      </c>
      <c r="I34" s="70"/>
      <c r="J34" s="67"/>
      <c r="K34" s="71">
        <f>Table5610[[#This Row],[FINALS ]]+Table5610[[#This Row],[QUALIFICATION ]]</f>
        <v>0</v>
      </c>
      <c r="L34" s="152"/>
      <c r="M34" s="153"/>
      <c r="N34" s="71">
        <f>Table5610[[#This Row],[FINALS  ]]+Table5610[[#This Row],[QUALIFICATION  ]]</f>
        <v>0</v>
      </c>
    </row>
    <row r="35" spans="2:14" x14ac:dyDescent="0.2">
      <c r="B35" s="66">
        <v>31</v>
      </c>
      <c r="C35" s="67" t="s">
        <v>163</v>
      </c>
      <c r="D35" s="68" t="s">
        <v>164</v>
      </c>
      <c r="E35" s="147">
        <f>Table5610[[#This Row],[STAGE TOTAL]]+Table5610[[#This Row],[STAGE TOTAL ]]+Table5610[[#This Row],[STAGE TOTAL  ]]</f>
        <v>56</v>
      </c>
      <c r="F35" s="128"/>
      <c r="G35" s="69"/>
      <c r="H35" s="146">
        <f>Table5610[[#This Row],[FINALS]]+Table5610[[#This Row],[QUALIFICATION]]</f>
        <v>0</v>
      </c>
      <c r="I35" s="70"/>
      <c r="J35" s="67"/>
      <c r="K35" s="146">
        <f>Table5610[[#This Row],[FINALS ]]+Table5610[[#This Row],[QUALIFICATION ]]</f>
        <v>0</v>
      </c>
      <c r="L35" s="152">
        <v>2</v>
      </c>
      <c r="M35" s="153">
        <v>54</v>
      </c>
      <c r="N35" s="146">
        <f>Table5610[[#This Row],[FINALS  ]]+Table5610[[#This Row],[QUALIFICATION  ]]</f>
        <v>56</v>
      </c>
    </row>
    <row r="36" spans="2:14" x14ac:dyDescent="0.2">
      <c r="B36" s="66">
        <v>32</v>
      </c>
      <c r="C36" s="67" t="s">
        <v>242</v>
      </c>
      <c r="D36" s="68" t="s">
        <v>243</v>
      </c>
      <c r="E36" s="69">
        <f>Table5610[[#This Row],[STAGE TOTAL]]+Table5610[[#This Row],[STAGE TOTAL ]]+Table5610[[#This Row],[STAGE TOTAL  ]]</f>
        <v>55</v>
      </c>
      <c r="F36" s="128"/>
      <c r="G36" s="69"/>
      <c r="H36" s="71">
        <f>Table5610[[#This Row],[FINALS]]+Table5610[[#This Row],[QUALIFICATION]]</f>
        <v>0</v>
      </c>
      <c r="I36" s="70">
        <v>1</v>
      </c>
      <c r="J36" s="67">
        <v>54</v>
      </c>
      <c r="K36" s="71">
        <f>Table5610[[#This Row],[FINALS ]]+Table5610[[#This Row],[QUALIFICATION ]]</f>
        <v>55</v>
      </c>
      <c r="L36" s="152"/>
      <c r="M36" s="153"/>
      <c r="N36" s="71">
        <f>Table5610[[#This Row],[FINALS  ]]+Table5610[[#This Row],[QUALIFICATION  ]]</f>
        <v>0</v>
      </c>
    </row>
    <row r="37" spans="2:14" x14ac:dyDescent="0.2">
      <c r="B37" s="66">
        <v>33</v>
      </c>
      <c r="C37" s="67" t="s">
        <v>244</v>
      </c>
      <c r="D37" s="68" t="s">
        <v>245</v>
      </c>
      <c r="E37" s="69">
        <f>Table5610[[#This Row],[STAGE TOTAL]]+Table5610[[#This Row],[STAGE TOTAL ]]+Table5610[[#This Row],[STAGE TOTAL  ]]</f>
        <v>55</v>
      </c>
      <c r="F37" s="128"/>
      <c r="G37" s="69"/>
      <c r="H37" s="71">
        <f>Table5610[[#This Row],[FINALS]]+Table5610[[#This Row],[QUALIFICATION]]</f>
        <v>0</v>
      </c>
      <c r="I37" s="70">
        <v>1</v>
      </c>
      <c r="J37" s="67">
        <v>54</v>
      </c>
      <c r="K37" s="71">
        <f>Table5610[[#This Row],[FINALS ]]+Table5610[[#This Row],[QUALIFICATION ]]</f>
        <v>55</v>
      </c>
      <c r="L37" s="152"/>
      <c r="M37" s="153"/>
      <c r="N37" s="71">
        <f>Table5610[[#This Row],[FINALS  ]]+Table5610[[#This Row],[QUALIFICATION  ]]</f>
        <v>0</v>
      </c>
    </row>
    <row r="38" spans="2:14" x14ac:dyDescent="0.2">
      <c r="B38" s="66">
        <v>34</v>
      </c>
      <c r="C38" s="67" t="s">
        <v>246</v>
      </c>
      <c r="D38" s="68" t="s">
        <v>247</v>
      </c>
      <c r="E38" s="69">
        <f>Table5610[[#This Row],[STAGE TOTAL]]+Table5610[[#This Row],[STAGE TOTAL ]]+Table5610[[#This Row],[STAGE TOTAL  ]]</f>
        <v>55</v>
      </c>
      <c r="F38" s="128"/>
      <c r="G38" s="69"/>
      <c r="H38" s="71">
        <f>Table5610[[#This Row],[FINALS]]+Table5610[[#This Row],[QUALIFICATION]]</f>
        <v>0</v>
      </c>
      <c r="I38" s="70">
        <v>1</v>
      </c>
      <c r="J38" s="67">
        <v>54</v>
      </c>
      <c r="K38" s="71">
        <f>Table5610[[#This Row],[FINALS ]]+Table5610[[#This Row],[QUALIFICATION ]]</f>
        <v>55</v>
      </c>
      <c r="L38" s="152"/>
      <c r="M38" s="153"/>
      <c r="N38" s="71">
        <f>Table5610[[#This Row],[FINALS  ]]+Table5610[[#This Row],[QUALIFICATION  ]]</f>
        <v>0</v>
      </c>
    </row>
    <row r="39" spans="2:14" x14ac:dyDescent="0.2">
      <c r="B39" s="66">
        <v>35</v>
      </c>
      <c r="C39" s="67" t="s">
        <v>117</v>
      </c>
      <c r="D39" s="68" t="s">
        <v>116</v>
      </c>
      <c r="E39" s="69">
        <f>Table5610[[#This Row],[STAGE TOTAL]]+Table5610[[#This Row],[STAGE TOTAL ]]+Table5610[[#This Row],[STAGE TOTAL  ]]</f>
        <v>55</v>
      </c>
      <c r="F39" s="70">
        <v>1</v>
      </c>
      <c r="G39" s="67">
        <v>54</v>
      </c>
      <c r="H39" s="71">
        <f>Table5610[[#This Row],[FINALS]]+Table5610[[#This Row],[QUALIFICATION]]</f>
        <v>55</v>
      </c>
      <c r="I39" s="70"/>
      <c r="J39" s="67"/>
      <c r="K39" s="71">
        <f>Table5610[[#This Row],[FINALS ]]+Table5610[[#This Row],[QUALIFICATION ]]</f>
        <v>0</v>
      </c>
      <c r="L39" s="152">
        <v>0</v>
      </c>
      <c r="M39" s="153">
        <v>0</v>
      </c>
      <c r="N39" s="71">
        <f>Table5610[[#This Row],[FINALS  ]]+Table5610[[#This Row],[QUALIFICATION  ]]</f>
        <v>0</v>
      </c>
    </row>
    <row r="40" spans="2:14" x14ac:dyDescent="0.2">
      <c r="B40" s="66">
        <v>36</v>
      </c>
      <c r="C40" s="67" t="s">
        <v>266</v>
      </c>
      <c r="D40" s="68" t="s">
        <v>267</v>
      </c>
      <c r="E40" s="69">
        <f>Table5610[[#This Row],[STAGE TOTAL]]+Table5610[[#This Row],[STAGE TOTAL ]]+Table5610[[#This Row],[STAGE TOTAL  ]]</f>
        <v>49</v>
      </c>
      <c r="F40" s="70">
        <v>0.5</v>
      </c>
      <c r="G40" s="67">
        <v>24</v>
      </c>
      <c r="H40" s="71">
        <f>Table5610[[#This Row],[FINALS]]+Table5610[[#This Row],[QUALIFICATION]]</f>
        <v>24.5</v>
      </c>
      <c r="I40" s="70"/>
      <c r="J40" s="67"/>
      <c r="K40" s="71">
        <f>Table5610[[#This Row],[FINALS ]]+Table5610[[#This Row],[QUALIFICATION ]]</f>
        <v>0</v>
      </c>
      <c r="L40" s="152">
        <v>0.5</v>
      </c>
      <c r="M40" s="153">
        <v>24</v>
      </c>
      <c r="N40" s="71">
        <f>Table5610[[#This Row],[FINALS  ]]+Table5610[[#This Row],[QUALIFICATION  ]]</f>
        <v>24.5</v>
      </c>
    </row>
    <row r="41" spans="2:14" x14ac:dyDescent="0.2">
      <c r="B41" s="66">
        <v>37</v>
      </c>
      <c r="C41" s="67" t="s">
        <v>19</v>
      </c>
      <c r="D41" s="68" t="s">
        <v>23</v>
      </c>
      <c r="E41" s="69">
        <f>Table5610[[#This Row],[STAGE TOTAL]]+Table5610[[#This Row],[STAGE TOTAL ]]+Table5610[[#This Row],[STAGE TOTAL  ]]</f>
        <v>48.75</v>
      </c>
      <c r="F41" s="70">
        <v>0.5</v>
      </c>
      <c r="G41" s="67">
        <v>24</v>
      </c>
      <c r="H41" s="71">
        <f>Table5610[[#This Row],[FINALS]]+Table5610[[#This Row],[QUALIFICATION]]</f>
        <v>24.5</v>
      </c>
      <c r="I41" s="70">
        <v>0.25</v>
      </c>
      <c r="J41" s="67">
        <v>24</v>
      </c>
      <c r="K41" s="71">
        <f>Table5610[[#This Row],[FINALS ]]+Table5610[[#This Row],[QUALIFICATION ]]</f>
        <v>24.25</v>
      </c>
      <c r="L41" s="152"/>
      <c r="M41" s="153"/>
      <c r="N41" s="71">
        <f>Table5610[[#This Row],[FINALS  ]]+Table5610[[#This Row],[QUALIFICATION  ]]</f>
        <v>0</v>
      </c>
    </row>
    <row r="42" spans="2:14" x14ac:dyDescent="0.2">
      <c r="B42" s="66">
        <v>38</v>
      </c>
      <c r="C42" s="66" t="s">
        <v>196</v>
      </c>
      <c r="D42" s="68" t="s">
        <v>280</v>
      </c>
      <c r="E42" s="69">
        <f>Table5610[[#This Row],[STAGE TOTAL]]+Table5610[[#This Row],[STAGE TOTAL ]]+Table5610[[#This Row],[STAGE TOTAL  ]]</f>
        <v>48.75</v>
      </c>
      <c r="F42" s="70">
        <v>0.25</v>
      </c>
      <c r="G42" s="67">
        <v>24</v>
      </c>
      <c r="H42" s="71">
        <f>Table5610[[#This Row],[FINALS]]+Table5610[[#This Row],[QUALIFICATION]]</f>
        <v>24.25</v>
      </c>
      <c r="I42" s="70"/>
      <c r="J42" s="67"/>
      <c r="K42" s="71">
        <f>Table5610[[#This Row],[FINALS ]]+Table5610[[#This Row],[QUALIFICATION ]]</f>
        <v>0</v>
      </c>
      <c r="L42" s="152">
        <v>0.5</v>
      </c>
      <c r="M42" s="153">
        <v>24</v>
      </c>
      <c r="N42" s="71">
        <f>Table5610[[#This Row],[FINALS  ]]+Table5610[[#This Row],[QUALIFICATION  ]]</f>
        <v>24.5</v>
      </c>
    </row>
    <row r="43" spans="2:14" x14ac:dyDescent="0.2">
      <c r="B43" s="66">
        <v>39</v>
      </c>
      <c r="C43" s="67" t="s">
        <v>252</v>
      </c>
      <c r="D43" s="68" t="s">
        <v>253</v>
      </c>
      <c r="E43" s="69">
        <f>Table5610[[#This Row],[STAGE TOTAL]]+Table5610[[#This Row],[STAGE TOTAL ]]+Table5610[[#This Row],[STAGE TOTAL  ]]</f>
        <v>25</v>
      </c>
      <c r="F43" s="128"/>
      <c r="G43" s="69"/>
      <c r="H43" s="71">
        <f>Table5610[[#This Row],[FINALS]]+Table5610[[#This Row],[QUALIFICATION]]</f>
        <v>0</v>
      </c>
      <c r="I43" s="70">
        <v>1</v>
      </c>
      <c r="J43" s="67">
        <v>24</v>
      </c>
      <c r="K43" s="71">
        <f>Table5610[[#This Row],[FINALS ]]+Table5610[[#This Row],[QUALIFICATION ]]</f>
        <v>25</v>
      </c>
      <c r="L43" s="152"/>
      <c r="M43" s="153"/>
      <c r="N43" s="71">
        <f>Table5610[[#This Row],[FINALS  ]]+Table5610[[#This Row],[QUALIFICATION  ]]</f>
        <v>0</v>
      </c>
    </row>
    <row r="44" spans="2:14" x14ac:dyDescent="0.2">
      <c r="B44" s="66">
        <v>40</v>
      </c>
      <c r="C44" s="34" t="s">
        <v>115</v>
      </c>
      <c r="D44" s="177" t="s">
        <v>114</v>
      </c>
      <c r="E44" s="147">
        <f>Table5610[[#This Row],[STAGE TOTAL]]+Table5610[[#This Row],[STAGE TOTAL ]]+Table5610[[#This Row],[STAGE TOTAL  ]]</f>
        <v>25</v>
      </c>
      <c r="F44" s="128"/>
      <c r="G44" s="69"/>
      <c r="H44" s="146">
        <f>Table5610[[#This Row],[FINALS]]+Table5610[[#This Row],[QUALIFICATION]]</f>
        <v>0</v>
      </c>
      <c r="I44" s="70"/>
      <c r="J44" s="67"/>
      <c r="K44" s="146">
        <f>Table5610[[#This Row],[FINALS ]]+Table5610[[#This Row],[QUALIFICATION ]]</f>
        <v>0</v>
      </c>
      <c r="L44" s="152">
        <v>1</v>
      </c>
      <c r="M44" s="153">
        <v>24</v>
      </c>
      <c r="N44" s="146">
        <f>Table5610[[#This Row],[FINALS  ]]+Table5610[[#This Row],[QUALIFICATION  ]]</f>
        <v>25</v>
      </c>
    </row>
    <row r="45" spans="2:14" x14ac:dyDescent="0.2">
      <c r="B45" s="66">
        <v>41</v>
      </c>
      <c r="C45" s="67" t="s">
        <v>254</v>
      </c>
      <c r="D45" s="68" t="s">
        <v>255</v>
      </c>
      <c r="E45" s="69">
        <f>Table5610[[#This Row],[STAGE TOTAL]]+Table5610[[#This Row],[STAGE TOTAL ]]+Table5610[[#This Row],[STAGE TOTAL  ]]</f>
        <v>24.5</v>
      </c>
      <c r="F45" s="128"/>
      <c r="G45" s="69"/>
      <c r="H45" s="71">
        <f>Table5610[[#This Row],[FINALS]]+Table5610[[#This Row],[QUALIFICATION]]</f>
        <v>0</v>
      </c>
      <c r="I45" s="70">
        <v>0.5</v>
      </c>
      <c r="J45" s="67">
        <v>24</v>
      </c>
      <c r="K45" s="71">
        <f>Table5610[[#This Row],[FINALS ]]+Table5610[[#This Row],[QUALIFICATION ]]</f>
        <v>24.5</v>
      </c>
      <c r="L45" s="152"/>
      <c r="M45" s="153"/>
      <c r="N45" s="71">
        <f>Table5610[[#This Row],[FINALS  ]]+Table5610[[#This Row],[QUALIFICATION  ]]</f>
        <v>0</v>
      </c>
    </row>
    <row r="46" spans="2:14" x14ac:dyDescent="0.2">
      <c r="B46" s="66">
        <v>42</v>
      </c>
      <c r="C46" s="67" t="s">
        <v>256</v>
      </c>
      <c r="D46" s="68" t="s">
        <v>257</v>
      </c>
      <c r="E46" s="69">
        <f>Table5610[[#This Row],[STAGE TOTAL]]+Table5610[[#This Row],[STAGE TOTAL ]]+Table5610[[#This Row],[STAGE TOTAL  ]]</f>
        <v>24.5</v>
      </c>
      <c r="F46" s="128"/>
      <c r="G46" s="69"/>
      <c r="H46" s="71">
        <f>Table5610[[#This Row],[FINALS]]+Table5610[[#This Row],[QUALIFICATION]]</f>
        <v>0</v>
      </c>
      <c r="I46" s="70">
        <v>0.5</v>
      </c>
      <c r="J46" s="67">
        <v>24</v>
      </c>
      <c r="K46" s="71">
        <f>Table5610[[#This Row],[FINALS ]]+Table5610[[#This Row],[QUALIFICATION ]]</f>
        <v>24.5</v>
      </c>
      <c r="L46" s="152"/>
      <c r="M46" s="153"/>
      <c r="N46" s="71">
        <f>Table5610[[#This Row],[FINALS  ]]+Table5610[[#This Row],[QUALIFICATION  ]]</f>
        <v>0</v>
      </c>
    </row>
    <row r="47" spans="2:14" x14ac:dyDescent="0.2">
      <c r="B47" s="66">
        <v>43</v>
      </c>
      <c r="C47" s="67" t="s">
        <v>258</v>
      </c>
      <c r="D47" s="68" t="s">
        <v>259</v>
      </c>
      <c r="E47" s="69">
        <f>Table5610[[#This Row],[STAGE TOTAL]]+Table5610[[#This Row],[STAGE TOTAL ]]+Table5610[[#This Row],[STAGE TOTAL  ]]</f>
        <v>24.5</v>
      </c>
      <c r="F47" s="128"/>
      <c r="G47" s="69"/>
      <c r="H47" s="71">
        <f>Table5610[[#This Row],[FINALS]]+Table5610[[#This Row],[QUALIFICATION]]</f>
        <v>0</v>
      </c>
      <c r="I47" s="70">
        <v>0.5</v>
      </c>
      <c r="J47" s="67">
        <v>24</v>
      </c>
      <c r="K47" s="71">
        <f>Table5610[[#This Row],[FINALS ]]+Table5610[[#This Row],[QUALIFICATION ]]</f>
        <v>24.5</v>
      </c>
      <c r="L47" s="152"/>
      <c r="M47" s="153"/>
      <c r="N47" s="71">
        <f>Table5610[[#This Row],[FINALS  ]]+Table5610[[#This Row],[QUALIFICATION  ]]</f>
        <v>0</v>
      </c>
    </row>
    <row r="48" spans="2:14" x14ac:dyDescent="0.2">
      <c r="B48" s="66">
        <v>44</v>
      </c>
      <c r="C48" s="67" t="s">
        <v>260</v>
      </c>
      <c r="D48" s="68" t="s">
        <v>261</v>
      </c>
      <c r="E48" s="69">
        <f>Table5610[[#This Row],[STAGE TOTAL]]+Table5610[[#This Row],[STAGE TOTAL ]]+Table5610[[#This Row],[STAGE TOTAL  ]]</f>
        <v>24.5</v>
      </c>
      <c r="F48" s="128"/>
      <c r="G48" s="69"/>
      <c r="H48" s="71">
        <f>Table5610[[#This Row],[FINALS]]+Table5610[[#This Row],[QUALIFICATION]]</f>
        <v>0</v>
      </c>
      <c r="I48" s="70">
        <v>0.5</v>
      </c>
      <c r="J48" s="67">
        <v>24</v>
      </c>
      <c r="K48" s="71">
        <f>Table5610[[#This Row],[FINALS ]]+Table5610[[#This Row],[QUALIFICATION ]]</f>
        <v>24.5</v>
      </c>
      <c r="L48" s="152"/>
      <c r="M48" s="153"/>
      <c r="N48" s="71">
        <f>Table5610[[#This Row],[FINALS  ]]+Table5610[[#This Row],[QUALIFICATION  ]]</f>
        <v>0</v>
      </c>
    </row>
    <row r="49" spans="2:14" x14ac:dyDescent="0.2">
      <c r="B49" s="66">
        <v>45</v>
      </c>
      <c r="C49" s="67" t="s">
        <v>262</v>
      </c>
      <c r="D49" s="68" t="s">
        <v>263</v>
      </c>
      <c r="E49" s="69">
        <f>Table5610[[#This Row],[STAGE TOTAL]]+Table5610[[#This Row],[STAGE TOTAL ]]+Table5610[[#This Row],[STAGE TOTAL  ]]</f>
        <v>24.5</v>
      </c>
      <c r="F49" s="128"/>
      <c r="G49" s="69"/>
      <c r="H49" s="71">
        <f>Table5610[[#This Row],[FINALS]]+Table5610[[#This Row],[QUALIFICATION]]</f>
        <v>0</v>
      </c>
      <c r="I49" s="70">
        <v>0.5</v>
      </c>
      <c r="J49" s="67">
        <v>24</v>
      </c>
      <c r="K49" s="71">
        <f>Table5610[[#This Row],[FINALS ]]+Table5610[[#This Row],[QUALIFICATION ]]</f>
        <v>24.5</v>
      </c>
      <c r="L49" s="152"/>
      <c r="M49" s="153"/>
      <c r="N49" s="71">
        <f>Table5610[[#This Row],[FINALS  ]]+Table5610[[#This Row],[QUALIFICATION  ]]</f>
        <v>0</v>
      </c>
    </row>
    <row r="50" spans="2:14" x14ac:dyDescent="0.2">
      <c r="B50" s="66">
        <v>46</v>
      </c>
      <c r="C50" s="67" t="s">
        <v>264</v>
      </c>
      <c r="D50" s="68" t="s">
        <v>265</v>
      </c>
      <c r="E50" s="69">
        <f>Table5610[[#This Row],[STAGE TOTAL]]+Table5610[[#This Row],[STAGE TOTAL ]]+Table5610[[#This Row],[STAGE TOTAL  ]]</f>
        <v>24.5</v>
      </c>
      <c r="F50" s="70">
        <v>0.5</v>
      </c>
      <c r="G50" s="67">
        <v>24</v>
      </c>
      <c r="H50" s="71">
        <f>Table5610[[#This Row],[FINALS]]+Table5610[[#This Row],[QUALIFICATION]]</f>
        <v>24.5</v>
      </c>
      <c r="I50" s="70"/>
      <c r="J50" s="67"/>
      <c r="K50" s="71">
        <f>Table5610[[#This Row],[FINALS ]]+Table5610[[#This Row],[QUALIFICATION ]]</f>
        <v>0</v>
      </c>
      <c r="L50" s="152"/>
      <c r="M50" s="153"/>
      <c r="N50" s="71">
        <f>Table5610[[#This Row],[FINALS  ]]+Table5610[[#This Row],[QUALIFICATION  ]]</f>
        <v>0</v>
      </c>
    </row>
    <row r="51" spans="2:14" x14ac:dyDescent="0.2">
      <c r="B51" s="66">
        <v>47</v>
      </c>
      <c r="C51" s="67" t="s">
        <v>110</v>
      </c>
      <c r="D51" s="68" t="s">
        <v>295</v>
      </c>
      <c r="E51" s="69">
        <f>Table5610[[#This Row],[STAGE TOTAL]]+Table5610[[#This Row],[STAGE TOTAL ]]+Table5610[[#This Row],[STAGE TOTAL  ]]</f>
        <v>24.5</v>
      </c>
      <c r="F51" s="70">
        <v>0</v>
      </c>
      <c r="G51" s="67">
        <v>0</v>
      </c>
      <c r="H51" s="71">
        <f>Table5610[[#This Row],[FINALS]]+Table5610[[#This Row],[QUALIFICATION]]</f>
        <v>0</v>
      </c>
      <c r="I51" s="70"/>
      <c r="J51" s="67"/>
      <c r="K51" s="71">
        <f>Table5610[[#This Row],[FINALS ]]+Table5610[[#This Row],[QUALIFICATION ]]</f>
        <v>0</v>
      </c>
      <c r="L51" s="152">
        <v>0.5</v>
      </c>
      <c r="M51" s="153">
        <v>24</v>
      </c>
      <c r="N51" s="71">
        <f>Table5610[[#This Row],[FINALS  ]]+Table5610[[#This Row],[QUALIFICATION  ]]</f>
        <v>24.5</v>
      </c>
    </row>
    <row r="52" spans="2:14" x14ac:dyDescent="0.2">
      <c r="B52" s="66">
        <v>48</v>
      </c>
      <c r="C52" s="153" t="s">
        <v>71</v>
      </c>
      <c r="D52" s="177" t="s">
        <v>72</v>
      </c>
      <c r="E52" s="147">
        <f>Table5610[[#This Row],[STAGE TOTAL]]+Table5610[[#This Row],[STAGE TOTAL ]]+Table5610[[#This Row],[STAGE TOTAL  ]]</f>
        <v>24.5</v>
      </c>
      <c r="F52" s="128"/>
      <c r="G52" s="69"/>
      <c r="H52" s="146">
        <f>Table5610[[#This Row],[FINALS]]+Table5610[[#This Row],[QUALIFICATION]]</f>
        <v>0</v>
      </c>
      <c r="I52" s="70"/>
      <c r="J52" s="67"/>
      <c r="K52" s="146">
        <f>Table5610[[#This Row],[FINALS ]]+Table5610[[#This Row],[QUALIFICATION ]]</f>
        <v>0</v>
      </c>
      <c r="L52" s="152">
        <v>0.5</v>
      </c>
      <c r="M52" s="153">
        <v>24</v>
      </c>
      <c r="N52" s="146">
        <f>Table5610[[#This Row],[FINALS  ]]+Table5610[[#This Row],[QUALIFICATION  ]]</f>
        <v>24.5</v>
      </c>
    </row>
    <row r="53" spans="2:14" x14ac:dyDescent="0.2">
      <c r="B53" s="66">
        <v>49</v>
      </c>
      <c r="C53" s="67" t="s">
        <v>268</v>
      </c>
      <c r="D53" s="68" t="s">
        <v>269</v>
      </c>
      <c r="E53" s="69">
        <f>Table5610[[#This Row],[STAGE TOTAL]]+Table5610[[#This Row],[STAGE TOTAL ]]+Table5610[[#This Row],[STAGE TOTAL  ]]</f>
        <v>24.25</v>
      </c>
      <c r="F53" s="128"/>
      <c r="G53" s="69"/>
      <c r="H53" s="71">
        <f>Table5610[[#This Row],[FINALS]]+Table5610[[#This Row],[QUALIFICATION]]</f>
        <v>0</v>
      </c>
      <c r="I53" s="70">
        <v>0.25</v>
      </c>
      <c r="J53" s="67">
        <v>24</v>
      </c>
      <c r="K53" s="71">
        <f>Table5610[[#This Row],[FINALS ]]+Table5610[[#This Row],[QUALIFICATION ]]</f>
        <v>24.25</v>
      </c>
      <c r="L53" s="152"/>
      <c r="M53" s="153"/>
      <c r="N53" s="71">
        <f>Table5610[[#This Row],[FINALS  ]]+Table5610[[#This Row],[QUALIFICATION  ]]</f>
        <v>0</v>
      </c>
    </row>
    <row r="54" spans="2:14" x14ac:dyDescent="0.2">
      <c r="B54" s="66">
        <v>50</v>
      </c>
      <c r="C54" s="67" t="s">
        <v>270</v>
      </c>
      <c r="D54" s="68" t="s">
        <v>271</v>
      </c>
      <c r="E54" s="69">
        <f>Table5610[[#This Row],[STAGE TOTAL]]+Table5610[[#This Row],[STAGE TOTAL ]]+Table5610[[#This Row],[STAGE TOTAL  ]]</f>
        <v>24.25</v>
      </c>
      <c r="F54" s="128"/>
      <c r="G54" s="69"/>
      <c r="H54" s="71">
        <f>Table5610[[#This Row],[FINALS]]+Table5610[[#This Row],[QUALIFICATION]]</f>
        <v>0</v>
      </c>
      <c r="I54" s="70">
        <v>0.25</v>
      </c>
      <c r="J54" s="67">
        <v>24</v>
      </c>
      <c r="K54" s="71">
        <f>Table5610[[#This Row],[FINALS ]]+Table5610[[#This Row],[QUALIFICATION ]]</f>
        <v>24.25</v>
      </c>
      <c r="L54" s="152"/>
      <c r="M54" s="153"/>
      <c r="N54" s="71">
        <f>Table5610[[#This Row],[FINALS  ]]+Table5610[[#This Row],[QUALIFICATION  ]]</f>
        <v>0</v>
      </c>
    </row>
    <row r="55" spans="2:14" x14ac:dyDescent="0.2">
      <c r="B55" s="66">
        <v>51</v>
      </c>
      <c r="C55" s="67" t="s">
        <v>272</v>
      </c>
      <c r="D55" s="68" t="s">
        <v>273</v>
      </c>
      <c r="E55" s="69">
        <f>Table5610[[#This Row],[STAGE TOTAL]]+Table5610[[#This Row],[STAGE TOTAL ]]+Table5610[[#This Row],[STAGE TOTAL  ]]</f>
        <v>24.25</v>
      </c>
      <c r="F55" s="128"/>
      <c r="G55" s="69"/>
      <c r="H55" s="71">
        <f>Table5610[[#This Row],[FINALS]]+Table5610[[#This Row],[QUALIFICATION]]</f>
        <v>0</v>
      </c>
      <c r="I55" s="70">
        <v>0.25</v>
      </c>
      <c r="J55" s="67">
        <v>24</v>
      </c>
      <c r="K55" s="71">
        <f>Table5610[[#This Row],[FINALS ]]+Table5610[[#This Row],[QUALIFICATION ]]</f>
        <v>24.25</v>
      </c>
      <c r="L55" s="152"/>
      <c r="M55" s="153"/>
      <c r="N55" s="71">
        <f>Table5610[[#This Row],[FINALS  ]]+Table5610[[#This Row],[QUALIFICATION  ]]</f>
        <v>0</v>
      </c>
    </row>
    <row r="56" spans="2:14" x14ac:dyDescent="0.2">
      <c r="B56" s="66">
        <v>52</v>
      </c>
      <c r="C56" s="67" t="s">
        <v>274</v>
      </c>
      <c r="D56" s="68" t="s">
        <v>275</v>
      </c>
      <c r="E56" s="69">
        <f>Table5610[[#This Row],[STAGE TOTAL]]+Table5610[[#This Row],[STAGE TOTAL ]]+Table5610[[#This Row],[STAGE TOTAL  ]]</f>
        <v>24.25</v>
      </c>
      <c r="F56" s="128"/>
      <c r="G56" s="69"/>
      <c r="H56" s="71">
        <f>Table5610[[#This Row],[FINALS]]+Table5610[[#This Row],[QUALIFICATION]]</f>
        <v>0</v>
      </c>
      <c r="I56" s="70">
        <v>0.25</v>
      </c>
      <c r="J56" s="67">
        <v>24</v>
      </c>
      <c r="K56" s="71">
        <f>Table5610[[#This Row],[FINALS ]]+Table5610[[#This Row],[QUALIFICATION ]]</f>
        <v>24.25</v>
      </c>
      <c r="L56" s="152"/>
      <c r="M56" s="153"/>
      <c r="N56" s="71">
        <f>Table5610[[#This Row],[FINALS  ]]+Table5610[[#This Row],[QUALIFICATION  ]]</f>
        <v>0</v>
      </c>
    </row>
    <row r="57" spans="2:14" x14ac:dyDescent="0.2">
      <c r="B57" s="66">
        <v>53</v>
      </c>
      <c r="C57" s="67" t="s">
        <v>276</v>
      </c>
      <c r="D57" s="68" t="s">
        <v>277</v>
      </c>
      <c r="E57" s="69">
        <f>Table5610[[#This Row],[STAGE TOTAL]]+Table5610[[#This Row],[STAGE TOTAL ]]+Table5610[[#This Row],[STAGE TOTAL  ]]</f>
        <v>24.25</v>
      </c>
      <c r="F57" s="128"/>
      <c r="G57" s="69"/>
      <c r="H57" s="71">
        <f>Table5610[[#This Row],[FINALS]]+Table5610[[#This Row],[QUALIFICATION]]</f>
        <v>0</v>
      </c>
      <c r="I57" s="70">
        <v>0.25</v>
      </c>
      <c r="J57" s="67">
        <v>24</v>
      </c>
      <c r="K57" s="71">
        <f>Table5610[[#This Row],[FINALS ]]+Table5610[[#This Row],[QUALIFICATION ]]</f>
        <v>24.25</v>
      </c>
      <c r="L57" s="152">
        <v>0</v>
      </c>
      <c r="M57" s="153">
        <v>0</v>
      </c>
      <c r="N57" s="71">
        <f>Table5610[[#This Row],[FINALS  ]]+Table5610[[#This Row],[QUALIFICATION  ]]</f>
        <v>0</v>
      </c>
    </row>
    <row r="58" spans="2:14" x14ac:dyDescent="0.2">
      <c r="B58" s="66">
        <v>54</v>
      </c>
      <c r="C58" s="67" t="s">
        <v>278</v>
      </c>
      <c r="D58" s="68" t="s">
        <v>279</v>
      </c>
      <c r="E58" s="69">
        <f>Table5610[[#This Row],[STAGE TOTAL]]+Table5610[[#This Row],[STAGE TOTAL ]]+Table5610[[#This Row],[STAGE TOTAL  ]]</f>
        <v>24.25</v>
      </c>
      <c r="F58" s="128"/>
      <c r="G58" s="69"/>
      <c r="H58" s="71">
        <f>Table5610[[#This Row],[FINALS]]+Table5610[[#This Row],[QUALIFICATION]]</f>
        <v>0</v>
      </c>
      <c r="I58" s="70">
        <v>0.25</v>
      </c>
      <c r="J58" s="67">
        <v>24</v>
      </c>
      <c r="K58" s="71">
        <f>Table5610[[#This Row],[FINALS ]]+Table5610[[#This Row],[QUALIFICATION ]]</f>
        <v>24.25</v>
      </c>
      <c r="L58" s="152"/>
      <c r="M58" s="153"/>
      <c r="N58" s="71">
        <f>Table5610[[#This Row],[FINALS  ]]+Table5610[[#This Row],[QUALIFICATION  ]]</f>
        <v>0</v>
      </c>
    </row>
    <row r="59" spans="2:14" x14ac:dyDescent="0.2">
      <c r="B59" s="66">
        <v>55</v>
      </c>
      <c r="C59" s="67" t="s">
        <v>281</v>
      </c>
      <c r="D59" s="68" t="s">
        <v>282</v>
      </c>
      <c r="E59" s="69">
        <f>Table5610[[#This Row],[STAGE TOTAL]]+Table5610[[#This Row],[STAGE TOTAL ]]+Table5610[[#This Row],[STAGE TOTAL  ]]</f>
        <v>0</v>
      </c>
      <c r="F59" s="128"/>
      <c r="G59" s="69"/>
      <c r="H59" s="71">
        <f>Table5610[[#This Row],[FINALS]]+Table5610[[#This Row],[QUALIFICATION]]</f>
        <v>0</v>
      </c>
      <c r="I59" s="70">
        <v>0</v>
      </c>
      <c r="J59" s="67">
        <v>0</v>
      </c>
      <c r="K59" s="71">
        <f>Table5610[[#This Row],[FINALS ]]+Table5610[[#This Row],[QUALIFICATION ]]</f>
        <v>0</v>
      </c>
      <c r="L59" s="152"/>
      <c r="M59" s="153"/>
      <c r="N59" s="71">
        <f>Table5610[[#This Row],[FINALS  ]]+Table5610[[#This Row],[QUALIFICATION  ]]</f>
        <v>0</v>
      </c>
    </row>
    <row r="60" spans="2:14" x14ac:dyDescent="0.2">
      <c r="B60" s="66">
        <v>56</v>
      </c>
      <c r="C60" s="67" t="s">
        <v>283</v>
      </c>
      <c r="D60" s="68" t="s">
        <v>284</v>
      </c>
      <c r="E60" s="69">
        <f>Table5610[[#This Row],[STAGE TOTAL]]+Table5610[[#This Row],[STAGE TOTAL ]]+Table5610[[#This Row],[STAGE TOTAL  ]]</f>
        <v>0</v>
      </c>
      <c r="F60" s="128"/>
      <c r="G60" s="69"/>
      <c r="H60" s="71">
        <f>Table5610[[#This Row],[FINALS]]+Table5610[[#This Row],[QUALIFICATION]]</f>
        <v>0</v>
      </c>
      <c r="I60" s="70">
        <v>0</v>
      </c>
      <c r="J60" s="67">
        <v>0</v>
      </c>
      <c r="K60" s="71">
        <f>Table5610[[#This Row],[FINALS ]]+Table5610[[#This Row],[QUALIFICATION ]]</f>
        <v>0</v>
      </c>
      <c r="L60" s="152"/>
      <c r="M60" s="153"/>
      <c r="N60" s="71">
        <f>Table5610[[#This Row],[FINALS  ]]+Table5610[[#This Row],[QUALIFICATION  ]]</f>
        <v>0</v>
      </c>
    </row>
    <row r="61" spans="2:14" x14ac:dyDescent="0.2">
      <c r="B61" s="66">
        <v>57</v>
      </c>
      <c r="C61" s="67" t="s">
        <v>285</v>
      </c>
      <c r="D61" s="68" t="s">
        <v>286</v>
      </c>
      <c r="E61" s="69">
        <f>Table5610[[#This Row],[STAGE TOTAL]]+Table5610[[#This Row],[STAGE TOTAL ]]+Table5610[[#This Row],[STAGE TOTAL  ]]</f>
        <v>0</v>
      </c>
      <c r="F61" s="128"/>
      <c r="G61" s="69"/>
      <c r="H61" s="71">
        <f>Table5610[[#This Row],[FINALS]]+Table5610[[#This Row],[QUALIFICATION]]</f>
        <v>0</v>
      </c>
      <c r="I61" s="70">
        <v>0</v>
      </c>
      <c r="J61" s="67">
        <v>0</v>
      </c>
      <c r="K61" s="71">
        <f>Table5610[[#This Row],[FINALS ]]+Table5610[[#This Row],[QUALIFICATION ]]</f>
        <v>0</v>
      </c>
      <c r="L61" s="152">
        <v>0</v>
      </c>
      <c r="M61" s="153">
        <v>0</v>
      </c>
      <c r="N61" s="71">
        <f>Table5610[[#This Row],[FINALS  ]]+Table5610[[#This Row],[QUALIFICATION  ]]</f>
        <v>0</v>
      </c>
    </row>
    <row r="62" spans="2:14" x14ac:dyDescent="0.2">
      <c r="B62" s="66">
        <v>58</v>
      </c>
      <c r="C62" s="67" t="s">
        <v>287</v>
      </c>
      <c r="D62" s="68" t="s">
        <v>288</v>
      </c>
      <c r="E62" s="69">
        <f>Table5610[[#This Row],[STAGE TOTAL]]+Table5610[[#This Row],[STAGE TOTAL ]]+Table5610[[#This Row],[STAGE TOTAL  ]]</f>
        <v>0</v>
      </c>
      <c r="F62" s="128"/>
      <c r="G62" s="69"/>
      <c r="H62" s="71">
        <f>Table5610[[#This Row],[FINALS]]+Table5610[[#This Row],[QUALIFICATION]]</f>
        <v>0</v>
      </c>
      <c r="I62" s="70">
        <v>0</v>
      </c>
      <c r="J62" s="67">
        <v>0</v>
      </c>
      <c r="K62" s="71">
        <f>Table5610[[#This Row],[FINALS ]]+Table5610[[#This Row],[QUALIFICATION ]]</f>
        <v>0</v>
      </c>
      <c r="L62" s="152"/>
      <c r="M62" s="153"/>
      <c r="N62" s="71">
        <f>Table5610[[#This Row],[FINALS  ]]+Table5610[[#This Row],[QUALIFICATION  ]]</f>
        <v>0</v>
      </c>
    </row>
    <row r="63" spans="2:14" x14ac:dyDescent="0.2">
      <c r="B63" s="66">
        <v>59</v>
      </c>
      <c r="C63" s="67" t="s">
        <v>289</v>
      </c>
      <c r="D63" s="68" t="s">
        <v>290</v>
      </c>
      <c r="E63" s="69">
        <f>Table5610[[#This Row],[STAGE TOTAL]]+Table5610[[#This Row],[STAGE TOTAL ]]+Table5610[[#This Row],[STAGE TOTAL  ]]</f>
        <v>0</v>
      </c>
      <c r="F63" s="128"/>
      <c r="G63" s="69"/>
      <c r="H63" s="71">
        <f>Table5610[[#This Row],[FINALS]]+Table5610[[#This Row],[QUALIFICATION]]</f>
        <v>0</v>
      </c>
      <c r="I63" s="70">
        <v>0</v>
      </c>
      <c r="J63" s="67">
        <v>0</v>
      </c>
      <c r="K63" s="71">
        <f>Table5610[[#This Row],[FINALS ]]+Table5610[[#This Row],[QUALIFICATION ]]</f>
        <v>0</v>
      </c>
      <c r="L63" s="152"/>
      <c r="M63" s="153"/>
      <c r="N63" s="71">
        <f>Table5610[[#This Row],[FINALS  ]]+Table5610[[#This Row],[QUALIFICATION  ]]</f>
        <v>0</v>
      </c>
    </row>
    <row r="64" spans="2:14" x14ac:dyDescent="0.2">
      <c r="B64" s="66">
        <v>60</v>
      </c>
      <c r="C64" s="67" t="s">
        <v>291</v>
      </c>
      <c r="D64" s="68" t="s">
        <v>292</v>
      </c>
      <c r="E64" s="69">
        <f>Table5610[[#This Row],[STAGE TOTAL]]+Table5610[[#This Row],[STAGE TOTAL ]]+Table5610[[#This Row],[STAGE TOTAL  ]]</f>
        <v>0</v>
      </c>
      <c r="F64" s="128"/>
      <c r="G64" s="69"/>
      <c r="H64" s="71">
        <f>Table5610[[#This Row],[FINALS]]+Table5610[[#This Row],[QUALIFICATION]]</f>
        <v>0</v>
      </c>
      <c r="I64" s="70">
        <v>0</v>
      </c>
      <c r="J64" s="67">
        <v>0</v>
      </c>
      <c r="K64" s="71">
        <f>Table5610[[#This Row],[FINALS ]]+Table5610[[#This Row],[QUALIFICATION ]]</f>
        <v>0</v>
      </c>
      <c r="L64" s="152"/>
      <c r="M64" s="153"/>
      <c r="N64" s="71">
        <f>Table5610[[#This Row],[FINALS  ]]+Table5610[[#This Row],[QUALIFICATION  ]]</f>
        <v>0</v>
      </c>
    </row>
    <row r="65" spans="2:14" x14ac:dyDescent="0.2">
      <c r="B65" s="66">
        <v>61</v>
      </c>
      <c r="C65" s="67" t="s">
        <v>293</v>
      </c>
      <c r="D65" s="68" t="s">
        <v>294</v>
      </c>
      <c r="E65" s="69">
        <f>Table5610[[#This Row],[STAGE TOTAL]]+Table5610[[#This Row],[STAGE TOTAL ]]+Table5610[[#This Row],[STAGE TOTAL  ]]</f>
        <v>0</v>
      </c>
      <c r="F65" s="128"/>
      <c r="G65" s="69"/>
      <c r="H65" s="71">
        <f>Table5610[[#This Row],[FINALS]]+Table5610[[#This Row],[QUALIFICATION]]</f>
        <v>0</v>
      </c>
      <c r="I65" s="70">
        <v>0</v>
      </c>
      <c r="J65" s="67">
        <v>0</v>
      </c>
      <c r="K65" s="71">
        <f>Table5610[[#This Row],[FINALS ]]+Table5610[[#This Row],[QUALIFICATION ]]</f>
        <v>0</v>
      </c>
      <c r="L65" s="152"/>
      <c r="M65" s="153"/>
      <c r="N65" s="71">
        <f>Table5610[[#This Row],[FINALS  ]]+Table5610[[#This Row],[QUALIFICATION  ]]</f>
        <v>0</v>
      </c>
    </row>
    <row r="66" spans="2:14" x14ac:dyDescent="0.2">
      <c r="B66" s="66">
        <v>62</v>
      </c>
      <c r="C66" s="67" t="s">
        <v>198</v>
      </c>
      <c r="D66" s="68" t="s">
        <v>154</v>
      </c>
      <c r="E66" s="69">
        <f>Table5610[[#This Row],[STAGE TOTAL]]+Table5610[[#This Row],[STAGE TOTAL ]]+Table5610[[#This Row],[STAGE TOTAL  ]]</f>
        <v>0</v>
      </c>
      <c r="F66" s="70">
        <v>0</v>
      </c>
      <c r="G66" s="67">
        <v>0</v>
      </c>
      <c r="H66" s="71">
        <f>Table5610[[#This Row],[FINALS]]+Table5610[[#This Row],[QUALIFICATION]]</f>
        <v>0</v>
      </c>
      <c r="I66" s="70"/>
      <c r="J66" s="67"/>
      <c r="K66" s="71">
        <f>Table5610[[#This Row],[FINALS ]]+Table5610[[#This Row],[QUALIFICATION ]]</f>
        <v>0</v>
      </c>
      <c r="L66" s="152"/>
      <c r="M66" s="153"/>
      <c r="N66" s="71">
        <f>Table5610[[#This Row],[FINALS  ]]+Table5610[[#This Row],[QUALIFICATION  ]]</f>
        <v>0</v>
      </c>
    </row>
    <row r="67" spans="2:14" x14ac:dyDescent="0.2">
      <c r="B67" s="66">
        <v>63</v>
      </c>
      <c r="C67" s="67" t="s">
        <v>296</v>
      </c>
      <c r="D67" s="68" t="s">
        <v>155</v>
      </c>
      <c r="E67" s="69">
        <f>Table5610[[#This Row],[STAGE TOTAL]]+Table5610[[#This Row],[STAGE TOTAL ]]+Table5610[[#This Row],[STAGE TOTAL  ]]</f>
        <v>0</v>
      </c>
      <c r="F67" s="70">
        <v>0</v>
      </c>
      <c r="G67" s="67">
        <v>0</v>
      </c>
      <c r="H67" s="71">
        <f>Table5610[[#This Row],[FINALS]]+Table5610[[#This Row],[QUALIFICATION]]</f>
        <v>0</v>
      </c>
      <c r="I67" s="70"/>
      <c r="J67" s="67"/>
      <c r="K67" s="71">
        <f>Table5610[[#This Row],[FINALS ]]+Table5610[[#This Row],[QUALIFICATION ]]</f>
        <v>0</v>
      </c>
      <c r="L67" s="152"/>
      <c r="M67" s="153"/>
      <c r="N67" s="71">
        <f>Table5610[[#This Row],[FINALS  ]]+Table5610[[#This Row],[QUALIFICATION  ]]</f>
        <v>0</v>
      </c>
    </row>
    <row r="68" spans="2:14" x14ac:dyDescent="0.2">
      <c r="B68" s="66">
        <v>64</v>
      </c>
      <c r="C68" s="34" t="s">
        <v>310</v>
      </c>
      <c r="D68" s="177" t="s">
        <v>307</v>
      </c>
      <c r="E68" s="147">
        <f>Table5610[[#This Row],[STAGE TOTAL]]+Table5610[[#This Row],[STAGE TOTAL ]]+Table5610[[#This Row],[STAGE TOTAL  ]]</f>
        <v>0</v>
      </c>
      <c r="F68" s="128"/>
      <c r="G68" s="69"/>
      <c r="H68" s="146">
        <f>Table5610[[#This Row],[FINALS]]+Table5610[[#This Row],[QUALIFICATION]]</f>
        <v>0</v>
      </c>
      <c r="I68" s="70"/>
      <c r="J68" s="67"/>
      <c r="K68" s="146">
        <f>Table5610[[#This Row],[FINALS ]]+Table5610[[#This Row],[QUALIFICATION ]]</f>
        <v>0</v>
      </c>
      <c r="L68" s="152">
        <v>0</v>
      </c>
      <c r="M68" s="153">
        <v>0</v>
      </c>
      <c r="N68" s="146">
        <f>Table5610[[#This Row],[FINALS  ]]+Table5610[[#This Row],[QUALIFICATION  ]]</f>
        <v>0</v>
      </c>
    </row>
    <row r="69" spans="2:14" x14ac:dyDescent="0.2">
      <c r="B69" s="66">
        <v>65</v>
      </c>
      <c r="C69" s="144" t="s">
        <v>197</v>
      </c>
      <c r="D69" s="145" t="s">
        <v>189</v>
      </c>
      <c r="E69" s="147">
        <f>Table5610[[#This Row],[STAGE TOTAL]]+Table5610[[#This Row],[STAGE TOTAL ]]+Table5610[[#This Row],[STAGE TOTAL  ]]</f>
        <v>0</v>
      </c>
      <c r="F69" s="128"/>
      <c r="G69" s="69"/>
      <c r="H69" s="146">
        <f>Table5610[[#This Row],[FINALS]]+Table5610[[#This Row],[QUALIFICATION]]</f>
        <v>0</v>
      </c>
      <c r="I69" s="70"/>
      <c r="J69" s="67"/>
      <c r="K69" s="146">
        <f>Table5610[[#This Row],[FINALS ]]+Table5610[[#This Row],[QUALIFICATION ]]</f>
        <v>0</v>
      </c>
      <c r="L69" s="152">
        <v>0</v>
      </c>
      <c r="M69" s="153">
        <v>0</v>
      </c>
      <c r="N69" s="146">
        <f>Table5610[[#This Row],[FINALS  ]]+Table5610[[#This Row],[QUALIFICATION  ]]</f>
        <v>0</v>
      </c>
    </row>
    <row r="70" spans="2:14" x14ac:dyDescent="0.2">
      <c r="B70" s="66">
        <v>66</v>
      </c>
      <c r="C70" s="67" t="s">
        <v>85</v>
      </c>
      <c r="D70" s="68" t="s">
        <v>188</v>
      </c>
      <c r="E70" s="69">
        <f>Table5610[[#This Row],[STAGE TOTAL]]+Table5610[[#This Row],[STAGE TOTAL ]]+Table5610[[#This Row],[STAGE TOTAL  ]]</f>
        <v>0</v>
      </c>
      <c r="F70" s="128"/>
      <c r="G70" s="69"/>
      <c r="H70" s="71">
        <f>Table5610[[#This Row],[FINALS]]+Table5610[[#This Row],[QUALIFICATION]]</f>
        <v>0</v>
      </c>
      <c r="I70" s="70">
        <v>0</v>
      </c>
      <c r="J70" s="67">
        <v>0</v>
      </c>
      <c r="K70" s="71">
        <f>Table5610[[#This Row],[FINALS ]]+Table5610[[#This Row],[QUALIFICATION ]]</f>
        <v>0</v>
      </c>
      <c r="L70" s="152">
        <v>0</v>
      </c>
      <c r="M70" s="153">
        <v>0</v>
      </c>
      <c r="N70" s="71">
        <f>Table5610[[#This Row],[FINALS  ]]+Table5610[[#This Row],[QUALIFICATION  ]]</f>
        <v>0</v>
      </c>
    </row>
    <row r="71" spans="2:14" x14ac:dyDescent="0.2">
      <c r="L71" s="34"/>
      <c r="M71" s="33"/>
    </row>
    <row r="72" spans="2:14" x14ac:dyDescent="0.2">
      <c r="L72" s="34"/>
      <c r="M72" s="33"/>
    </row>
  </sheetData>
  <mergeCells count="3">
    <mergeCell ref="F3:H3"/>
    <mergeCell ref="I3:K3"/>
    <mergeCell ref="L3:N3"/>
  </mergeCells>
  <conditionalFormatting sqref="C59 C7:C8 C70 C56:C57">
    <cfRule type="duplicateValues" dxfId="19" priority="3"/>
    <cfRule type="duplicateValues" dxfId="18" priority="4"/>
  </conditionalFormatting>
  <pageMargins left="0.25" right="0.25" top="0.75" bottom="0.75" header="0.3" footer="0.3"/>
  <pageSetup paperSize="9" scale="53" orientation="landscape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dimension ref="B1:W26"/>
  <sheetViews>
    <sheetView zoomScaleNormal="100" workbookViewId="0">
      <selection activeCell="D10" sqref="D1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5" customWidth="1"/>
    <col min="4" max="4" width="25.33203125" style="1" customWidth="1"/>
    <col min="5" max="5" width="16" style="1" bestFit="1" customWidth="1"/>
    <col min="6" max="6" width="13.33203125" style="125" customWidth="1"/>
    <col min="7" max="8" width="13.33203125" style="1" customWidth="1"/>
    <col min="9" max="9" width="13.33203125" style="125" customWidth="1"/>
    <col min="10" max="11" width="13.33203125" style="1" customWidth="1"/>
    <col min="12" max="12" width="13.33203125" style="125" customWidth="1"/>
    <col min="13" max="14" width="13.33203125" style="1" customWidth="1"/>
    <col min="15" max="15" width="13.33203125" style="125" customWidth="1"/>
    <col min="16" max="20" width="13.33203125" style="1" customWidth="1"/>
    <col min="21" max="21" width="13.33203125" style="125" customWidth="1"/>
    <col min="22" max="23" width="13.33203125" style="1" customWidth="1"/>
    <col min="24" max="25" width="7.83203125" style="1" customWidth="1"/>
    <col min="26" max="16384" width="8.83203125" style="1"/>
  </cols>
  <sheetData>
    <row r="1" spans="2:23" x14ac:dyDescent="0.2">
      <c r="B1" s="158" t="s">
        <v>204</v>
      </c>
      <c r="C1" s="159"/>
      <c r="D1" s="160" t="s">
        <v>206</v>
      </c>
      <c r="E1" s="160"/>
      <c r="F1" s="161" t="s">
        <v>205</v>
      </c>
      <c r="G1" s="160"/>
      <c r="H1" s="160"/>
      <c r="I1" s="162" t="s">
        <v>207</v>
      </c>
      <c r="J1" s="160"/>
      <c r="K1" s="160"/>
      <c r="L1" s="159"/>
      <c r="M1" s="160"/>
      <c r="N1" s="160"/>
      <c r="O1" s="159"/>
      <c r="P1" s="160"/>
      <c r="Q1" s="160"/>
      <c r="R1" s="160"/>
      <c r="S1" s="160"/>
      <c r="T1" s="160"/>
      <c r="U1" s="159"/>
      <c r="V1" s="160"/>
      <c r="W1" s="160"/>
    </row>
    <row r="2" spans="2:23" x14ac:dyDescent="0.2">
      <c r="C2" s="143"/>
      <c r="F2" s="143"/>
      <c r="I2" s="143"/>
      <c r="L2" s="143"/>
      <c r="O2" s="143"/>
      <c r="U2" s="143"/>
    </row>
    <row r="3" spans="2:23" ht="17" x14ac:dyDescent="0.2">
      <c r="D3" s="59" t="s">
        <v>128</v>
      </c>
    </row>
    <row r="4" spans="2:23" ht="16" x14ac:dyDescent="0.2">
      <c r="E4" s="127"/>
    </row>
    <row r="5" spans="2:23" ht="17" x14ac:dyDescent="0.2">
      <c r="B5" s="60"/>
      <c r="D5" s="59" t="s">
        <v>47</v>
      </c>
      <c r="F5" s="205" t="s">
        <v>130</v>
      </c>
      <c r="G5" s="206"/>
      <c r="H5" s="207"/>
      <c r="I5" s="205" t="s">
        <v>131</v>
      </c>
      <c r="J5" s="206"/>
      <c r="K5" s="207"/>
      <c r="L5" s="205" t="s">
        <v>132</v>
      </c>
      <c r="M5" s="206"/>
      <c r="N5" s="207"/>
      <c r="O5" s="205" t="s">
        <v>133</v>
      </c>
      <c r="P5" s="206"/>
      <c r="Q5" s="207"/>
      <c r="R5" s="205" t="s">
        <v>156</v>
      </c>
      <c r="S5" s="206"/>
      <c r="T5" s="207"/>
      <c r="U5" s="205" t="s">
        <v>187</v>
      </c>
      <c r="V5" s="206"/>
      <c r="W5" s="207"/>
    </row>
    <row r="6" spans="2:23" x14ac:dyDescent="0.2">
      <c r="B6" s="61"/>
      <c r="C6" s="61"/>
      <c r="D6" s="62"/>
      <c r="E6" s="62"/>
      <c r="F6" s="203" t="s">
        <v>41</v>
      </c>
      <c r="G6" s="181"/>
      <c r="H6" s="204"/>
      <c r="I6" s="203" t="s">
        <v>134</v>
      </c>
      <c r="J6" s="181"/>
      <c r="K6" s="204"/>
      <c r="L6" s="203" t="s">
        <v>135</v>
      </c>
      <c r="M6" s="181"/>
      <c r="N6" s="204"/>
      <c r="O6" s="203" t="s">
        <v>136</v>
      </c>
      <c r="P6" s="181"/>
      <c r="Q6" s="204"/>
      <c r="R6" s="203" t="s">
        <v>298</v>
      </c>
      <c r="S6" s="181"/>
      <c r="T6" s="204"/>
      <c r="U6" s="203" t="s">
        <v>297</v>
      </c>
      <c r="V6" s="181"/>
      <c r="W6" s="204"/>
    </row>
    <row r="7" spans="2:23" s="8" customFormat="1" ht="30" x14ac:dyDescent="0.2">
      <c r="B7" s="61" t="s">
        <v>137</v>
      </c>
      <c r="C7" s="61" t="s">
        <v>138</v>
      </c>
      <c r="D7" s="61" t="s">
        <v>139</v>
      </c>
      <c r="E7" s="63" t="s">
        <v>140</v>
      </c>
      <c r="F7" s="64" t="s">
        <v>141</v>
      </c>
      <c r="G7" s="47" t="s">
        <v>142</v>
      </c>
      <c r="H7" s="65" t="s">
        <v>57</v>
      </c>
      <c r="I7" s="64" t="s">
        <v>143</v>
      </c>
      <c r="J7" s="47" t="s">
        <v>144</v>
      </c>
      <c r="K7" s="65" t="s">
        <v>145</v>
      </c>
      <c r="L7" s="64" t="s">
        <v>146</v>
      </c>
      <c r="M7" s="47" t="s">
        <v>147</v>
      </c>
      <c r="N7" s="65" t="s">
        <v>148</v>
      </c>
      <c r="O7" s="64" t="s">
        <v>149</v>
      </c>
      <c r="P7" s="47" t="s">
        <v>150</v>
      </c>
      <c r="Q7" s="65" t="s">
        <v>151</v>
      </c>
      <c r="R7" s="64" t="s">
        <v>173</v>
      </c>
      <c r="S7" s="47" t="s">
        <v>174</v>
      </c>
      <c r="T7" s="65" t="s">
        <v>175</v>
      </c>
      <c r="U7" s="64" t="s">
        <v>184</v>
      </c>
      <c r="V7" s="47" t="s">
        <v>185</v>
      </c>
      <c r="W7" s="65" t="s">
        <v>186</v>
      </c>
    </row>
    <row r="8" spans="2:23" x14ac:dyDescent="0.2">
      <c r="B8" s="66">
        <v>1</v>
      </c>
      <c r="C8" s="67" t="s">
        <v>104</v>
      </c>
      <c r="D8" s="68" t="s">
        <v>105</v>
      </c>
      <c r="E8" s="69">
        <f>Table562[[#This Row],[TOTAL]]+Table562[[#This Row],[TOTAL     ]]+Table562[[#This Row],[TOTAL ]]+Table562[[#This Row],[TOTAL  ]]+Table562[[#This Row],[TOTAL   ]]+Table562[[#This Row],[TOTAL    ]]</f>
        <v>437</v>
      </c>
      <c r="F8" s="70">
        <v>12</v>
      </c>
      <c r="G8" s="67">
        <v>61</v>
      </c>
      <c r="H8" s="71">
        <f>Table562[[#This Row],[FINALS]]+Table562[[#This Row],[QUALIFICATION]]</f>
        <v>73</v>
      </c>
      <c r="I8" s="70">
        <v>8</v>
      </c>
      <c r="J8" s="67"/>
      <c r="K8" s="71">
        <f>Table562[[#This Row],[QUALIFICATION ]]+Table562[[#This Row],[FINALS ]]</f>
        <v>8</v>
      </c>
      <c r="L8" s="70">
        <v>3</v>
      </c>
      <c r="M8" s="67">
        <v>100</v>
      </c>
      <c r="N8" s="71">
        <f>Table562[[#This Row],[QUALIFICATION  ]]+Table562[[#This Row],[FINALS  ]]</f>
        <v>103</v>
      </c>
      <c r="O8" s="70">
        <v>8</v>
      </c>
      <c r="P8" s="67">
        <v>88</v>
      </c>
      <c r="Q8" s="71">
        <f>Table562[[#This Row],[FINALS   ]]+Table562[[#This Row],[QUALIFICATION   ]]</f>
        <v>96</v>
      </c>
      <c r="R8" s="152">
        <v>10</v>
      </c>
      <c r="S8" s="153">
        <v>78</v>
      </c>
      <c r="T8" s="71">
        <f>Table562[[#This Row],[QUALIFICATION    ]]+Table562[[#This Row],[FINALS    ]]</f>
        <v>88</v>
      </c>
      <c r="U8" s="152">
        <v>8</v>
      </c>
      <c r="V8" s="153">
        <v>61</v>
      </c>
      <c r="W8" s="71">
        <f>Table562[[#This Row],[QUALIFICATION     ]]+Table562[[#This Row],[FINALS     ]]</f>
        <v>69</v>
      </c>
    </row>
    <row r="9" spans="2:23" x14ac:dyDescent="0.2">
      <c r="B9" s="66">
        <v>2</v>
      </c>
      <c r="C9" s="67" t="s">
        <v>94</v>
      </c>
      <c r="D9" s="68" t="s">
        <v>28</v>
      </c>
      <c r="E9" s="69">
        <f>Table562[[#This Row],[TOTAL]]+Table562[[#This Row],[TOTAL     ]]+Table562[[#This Row],[TOTAL ]]+Table562[[#This Row],[TOTAL  ]]+Table562[[#This Row],[TOTAL   ]]+Table562[[#This Row],[TOTAL    ]]</f>
        <v>367</v>
      </c>
      <c r="F9" s="70">
        <v>3</v>
      </c>
      <c r="G9" s="67">
        <v>69</v>
      </c>
      <c r="H9" s="71">
        <f>Table562[[#This Row],[FINALS]]+Table562[[#This Row],[QUALIFICATION]]</f>
        <v>72</v>
      </c>
      <c r="I9" s="70">
        <v>2</v>
      </c>
      <c r="J9" s="67"/>
      <c r="K9" s="71">
        <f>Table562[[#This Row],[QUALIFICATION ]]+Table562[[#This Row],[FINALS ]]</f>
        <v>2</v>
      </c>
      <c r="L9" s="70">
        <v>2</v>
      </c>
      <c r="M9" s="67">
        <v>61</v>
      </c>
      <c r="N9" s="71">
        <f>Table562[[#This Row],[QUALIFICATION  ]]+Table562[[#This Row],[FINALS  ]]</f>
        <v>63</v>
      </c>
      <c r="O9" s="70">
        <v>3</v>
      </c>
      <c r="P9" s="67">
        <v>54</v>
      </c>
      <c r="Q9" s="71">
        <f>Table562[[#This Row],[FINALS   ]]+Table562[[#This Row],[QUALIFICATION   ]]</f>
        <v>57</v>
      </c>
      <c r="R9" s="152">
        <v>6</v>
      </c>
      <c r="S9" s="153">
        <v>100</v>
      </c>
      <c r="T9" s="71">
        <f>Table562[[#This Row],[QUALIFICATION    ]]+Table562[[#This Row],[FINALS    ]]</f>
        <v>106</v>
      </c>
      <c r="U9" s="152">
        <v>6</v>
      </c>
      <c r="V9" s="153">
        <v>61</v>
      </c>
      <c r="W9" s="71">
        <f>Table562[[#This Row],[QUALIFICATION     ]]+Table562[[#This Row],[FINALS     ]]</f>
        <v>67</v>
      </c>
    </row>
    <row r="10" spans="2:23" x14ac:dyDescent="0.2">
      <c r="B10" s="66">
        <v>3</v>
      </c>
      <c r="C10" s="67" t="s">
        <v>127</v>
      </c>
      <c r="D10" s="68" t="s">
        <v>27</v>
      </c>
      <c r="E10" s="69">
        <f>Table562[[#This Row],[TOTAL]]+Table562[[#This Row],[TOTAL     ]]+Table562[[#This Row],[TOTAL ]]+Table562[[#This Row],[TOTAL  ]]+Table562[[#This Row],[TOTAL   ]]+Table562[[#This Row],[TOTAL    ]]</f>
        <v>364</v>
      </c>
      <c r="F10" s="70">
        <v>2</v>
      </c>
      <c r="G10" s="67">
        <v>54</v>
      </c>
      <c r="H10" s="71">
        <f>Table562[[#This Row],[FINALS]]+Table562[[#This Row],[QUALIFICATION]]</f>
        <v>56</v>
      </c>
      <c r="I10" s="70">
        <v>2</v>
      </c>
      <c r="J10" s="67"/>
      <c r="K10" s="71">
        <f>Table562[[#This Row],[QUALIFICATION ]]+Table562[[#This Row],[FINALS ]]</f>
        <v>2</v>
      </c>
      <c r="L10" s="70">
        <v>4</v>
      </c>
      <c r="M10" s="67">
        <v>78</v>
      </c>
      <c r="N10" s="71">
        <f>Table562[[#This Row],[QUALIFICATION  ]]+Table562[[#This Row],[FINALS  ]]</f>
        <v>82</v>
      </c>
      <c r="O10" s="70">
        <v>4</v>
      </c>
      <c r="P10" s="67">
        <v>61</v>
      </c>
      <c r="Q10" s="71">
        <f>Table562[[#This Row],[FINALS   ]]+Table562[[#This Row],[QUALIFICATION   ]]</f>
        <v>65</v>
      </c>
      <c r="R10" s="152">
        <v>1</v>
      </c>
      <c r="S10" s="153">
        <v>54</v>
      </c>
      <c r="T10" s="71">
        <f>Table562[[#This Row],[QUALIFICATION    ]]+Table562[[#This Row],[FINALS    ]]</f>
        <v>55</v>
      </c>
      <c r="U10" s="152">
        <v>4</v>
      </c>
      <c r="V10" s="153">
        <v>100</v>
      </c>
      <c r="W10" s="71">
        <f>Table562[[#This Row],[QUALIFICATION     ]]+Table562[[#This Row],[FINALS     ]]</f>
        <v>104</v>
      </c>
    </row>
    <row r="11" spans="2:23" x14ac:dyDescent="0.2">
      <c r="B11" s="66">
        <v>4</v>
      </c>
      <c r="C11" s="67" t="s">
        <v>96</v>
      </c>
      <c r="D11" s="68" t="s">
        <v>29</v>
      </c>
      <c r="E11" s="69">
        <f>Table562[[#This Row],[TOTAL]]+Table562[[#This Row],[TOTAL     ]]+Table562[[#This Row],[TOTAL ]]+Table562[[#This Row],[TOTAL  ]]+Table562[[#This Row],[TOTAL   ]]+Table562[[#This Row],[TOTAL    ]]</f>
        <v>340</v>
      </c>
      <c r="F11" s="128"/>
      <c r="G11" s="69"/>
      <c r="H11" s="71">
        <f>Table562[[#This Row],[FINALS]]+Table562[[#This Row],[QUALIFICATION]]</f>
        <v>0</v>
      </c>
      <c r="I11" s="128"/>
      <c r="J11" s="69"/>
      <c r="K11" s="71">
        <f>Table562[[#This Row],[QUALIFICATION ]]+Table562[[#This Row],[FINALS ]]</f>
        <v>0</v>
      </c>
      <c r="L11" s="70">
        <v>12</v>
      </c>
      <c r="M11" s="67">
        <v>88</v>
      </c>
      <c r="N11" s="71">
        <f>Table562[[#This Row],[QUALIFICATION  ]]+Table562[[#This Row],[FINALS  ]]</f>
        <v>100</v>
      </c>
      <c r="O11" s="70">
        <v>10</v>
      </c>
      <c r="P11" s="67">
        <v>78</v>
      </c>
      <c r="Q11" s="71">
        <f>Table562[[#This Row],[FINALS   ]]+Table562[[#This Row],[QUALIFICATION   ]]</f>
        <v>88</v>
      </c>
      <c r="R11" s="152">
        <v>8</v>
      </c>
      <c r="S11" s="153">
        <v>54</v>
      </c>
      <c r="T11" s="71">
        <f>Table562[[#This Row],[QUALIFICATION    ]]+Table562[[#This Row],[FINALS    ]]</f>
        <v>62</v>
      </c>
      <c r="U11" s="152">
        <v>12</v>
      </c>
      <c r="V11" s="153">
        <v>78</v>
      </c>
      <c r="W11" s="71">
        <f>Table562[[#This Row],[QUALIFICATION     ]]+Table562[[#This Row],[FINALS     ]]</f>
        <v>90</v>
      </c>
    </row>
    <row r="12" spans="2:23" x14ac:dyDescent="0.2">
      <c r="B12" s="66">
        <v>5</v>
      </c>
      <c r="C12" s="66" t="s">
        <v>120</v>
      </c>
      <c r="D12" s="72" t="s">
        <v>22</v>
      </c>
      <c r="E12" s="69">
        <f>Table562[[#This Row],[TOTAL]]+Table562[[#This Row],[TOTAL     ]]+Table562[[#This Row],[TOTAL ]]+Table562[[#This Row],[TOTAL  ]]+Table562[[#This Row],[TOTAL   ]]+Table562[[#This Row],[TOTAL    ]]</f>
        <v>336</v>
      </c>
      <c r="F12" s="70">
        <v>4</v>
      </c>
      <c r="G12" s="67">
        <v>78</v>
      </c>
      <c r="H12" s="71">
        <f>Table562[[#This Row],[FINALS]]+Table562[[#This Row],[QUALIFICATION]]</f>
        <v>82</v>
      </c>
      <c r="I12" s="70">
        <v>1</v>
      </c>
      <c r="J12" s="67"/>
      <c r="K12" s="71">
        <f>Table562[[#This Row],[QUALIFICATION ]]+Table562[[#This Row],[FINALS ]]</f>
        <v>1</v>
      </c>
      <c r="L12" s="70">
        <v>2</v>
      </c>
      <c r="M12" s="67">
        <v>61</v>
      </c>
      <c r="N12" s="71">
        <f>Table562[[#This Row],[QUALIFICATION  ]]+Table562[[#This Row],[FINALS  ]]</f>
        <v>63</v>
      </c>
      <c r="O12" s="70">
        <v>1</v>
      </c>
      <c r="P12" s="67">
        <v>54</v>
      </c>
      <c r="Q12" s="71">
        <f>Table562[[#This Row],[FINALS   ]]+Table562[[#This Row],[QUALIFICATION   ]]</f>
        <v>55</v>
      </c>
      <c r="R12" s="152">
        <v>3</v>
      </c>
      <c r="S12" s="153">
        <v>61</v>
      </c>
      <c r="T12" s="71">
        <f>Table562[[#This Row],[QUALIFICATION    ]]+Table562[[#This Row],[FINALS    ]]</f>
        <v>64</v>
      </c>
      <c r="U12" s="152">
        <v>2</v>
      </c>
      <c r="V12" s="153">
        <v>69</v>
      </c>
      <c r="W12" s="71">
        <f>Table562[[#This Row],[QUALIFICATION     ]]+Table562[[#This Row],[FINALS     ]]</f>
        <v>71</v>
      </c>
    </row>
    <row r="13" spans="2:23" x14ac:dyDescent="0.2">
      <c r="B13" s="66">
        <v>6</v>
      </c>
      <c r="C13" s="67" t="s">
        <v>123</v>
      </c>
      <c r="D13" s="68" t="s">
        <v>108</v>
      </c>
      <c r="E13" s="69">
        <f>Table562[[#This Row],[TOTAL]]+Table562[[#This Row],[TOTAL     ]]+Table562[[#This Row],[TOTAL ]]+Table562[[#This Row],[TOTAL  ]]+Table562[[#This Row],[TOTAL   ]]+Table562[[#This Row],[TOTAL    ]]</f>
        <v>299</v>
      </c>
      <c r="F13" s="70">
        <v>4</v>
      </c>
      <c r="G13" s="67">
        <v>61</v>
      </c>
      <c r="H13" s="71">
        <f>Table562[[#This Row],[FINALS]]+Table562[[#This Row],[QUALIFICATION]]</f>
        <v>65</v>
      </c>
      <c r="I13" s="70">
        <v>4</v>
      </c>
      <c r="J13" s="67"/>
      <c r="K13" s="71">
        <f>Table562[[#This Row],[QUALIFICATION ]]+Table562[[#This Row],[FINALS ]]</f>
        <v>4</v>
      </c>
      <c r="L13" s="70">
        <v>3</v>
      </c>
      <c r="M13" s="67">
        <v>54</v>
      </c>
      <c r="N13" s="71">
        <f>Table562[[#This Row],[QUALIFICATION  ]]+Table562[[#This Row],[FINALS  ]]</f>
        <v>57</v>
      </c>
      <c r="O13" s="70">
        <v>0.5</v>
      </c>
      <c r="P13" s="67">
        <v>61</v>
      </c>
      <c r="Q13" s="71">
        <f>Table562[[#This Row],[FINALS   ]]+Table562[[#This Row],[QUALIFICATION   ]]</f>
        <v>61.5</v>
      </c>
      <c r="R13" s="152">
        <v>0.5</v>
      </c>
      <c r="S13" s="153">
        <v>54</v>
      </c>
      <c r="T13" s="71">
        <f>Table562[[#This Row],[QUALIFICATION    ]]+Table562[[#This Row],[FINALS    ]]</f>
        <v>54.5</v>
      </c>
      <c r="U13" s="152">
        <v>3</v>
      </c>
      <c r="V13" s="153">
        <v>54</v>
      </c>
      <c r="W13" s="71">
        <f>Table562[[#This Row],[QUALIFICATION     ]]+Table562[[#This Row],[FINALS     ]]</f>
        <v>57</v>
      </c>
    </row>
    <row r="14" spans="2:23" x14ac:dyDescent="0.2">
      <c r="B14" s="66">
        <v>7</v>
      </c>
      <c r="C14" s="67" t="s">
        <v>21</v>
      </c>
      <c r="D14" s="68" t="s">
        <v>26</v>
      </c>
      <c r="E14" s="69">
        <f>Table562[[#This Row],[TOTAL]]+Table562[[#This Row],[TOTAL     ]]+Table562[[#This Row],[TOTAL ]]+Table562[[#This Row],[TOTAL  ]]+Table562[[#This Row],[TOTAL   ]]+Table562[[#This Row],[TOTAL    ]]</f>
        <v>270</v>
      </c>
      <c r="F14" s="70">
        <v>2</v>
      </c>
      <c r="G14" s="67">
        <v>54</v>
      </c>
      <c r="H14" s="71">
        <f>Table562[[#This Row],[FINALS]]+Table562[[#This Row],[QUALIFICATION]]</f>
        <v>56</v>
      </c>
      <c r="I14" s="70">
        <v>2</v>
      </c>
      <c r="J14" s="67"/>
      <c r="K14" s="71">
        <f>Table562[[#This Row],[QUALIFICATION ]]+Table562[[#This Row],[FINALS ]]</f>
        <v>2</v>
      </c>
      <c r="L14" s="70">
        <v>8</v>
      </c>
      <c r="M14" s="67">
        <v>69</v>
      </c>
      <c r="N14" s="71">
        <f>Table562[[#This Row],[QUALIFICATION  ]]+Table562[[#This Row],[FINALS  ]]</f>
        <v>77</v>
      </c>
      <c r="O14" s="70">
        <v>2</v>
      </c>
      <c r="P14" s="67">
        <v>54</v>
      </c>
      <c r="Q14" s="71">
        <f>Table562[[#This Row],[FINALS   ]]+Table562[[#This Row],[QUALIFICATION   ]]</f>
        <v>56</v>
      </c>
      <c r="R14" s="152">
        <v>0.5</v>
      </c>
      <c r="S14" s="153">
        <v>24</v>
      </c>
      <c r="T14" s="71">
        <f>Table562[[#This Row],[QUALIFICATION    ]]+Table562[[#This Row],[FINALS    ]]</f>
        <v>24.5</v>
      </c>
      <c r="U14" s="152">
        <v>0.5</v>
      </c>
      <c r="V14" s="153">
        <v>54</v>
      </c>
      <c r="W14" s="71">
        <f>Table562[[#This Row],[QUALIFICATION     ]]+Table562[[#This Row],[FINALS     ]]</f>
        <v>54.5</v>
      </c>
    </row>
    <row r="15" spans="2:23" x14ac:dyDescent="0.2">
      <c r="B15" s="66">
        <v>8</v>
      </c>
      <c r="C15" s="67" t="s">
        <v>74</v>
      </c>
      <c r="D15" s="68" t="s">
        <v>24</v>
      </c>
      <c r="E15" s="69">
        <f>Table562[[#This Row],[TOTAL]]+Table562[[#This Row],[TOTAL     ]]+Table562[[#This Row],[TOTAL ]]+Table562[[#This Row],[TOTAL  ]]+Table562[[#This Row],[TOTAL   ]]+Table562[[#This Row],[TOTAL    ]]</f>
        <v>266.5</v>
      </c>
      <c r="F15" s="70">
        <v>0</v>
      </c>
      <c r="G15" s="67">
        <v>0</v>
      </c>
      <c r="H15" s="71">
        <f>Table562[[#This Row],[FINALS]]+Table562[[#This Row],[QUALIFICATION]]</f>
        <v>0</v>
      </c>
      <c r="I15" s="70">
        <v>4</v>
      </c>
      <c r="J15" s="67"/>
      <c r="K15" s="71">
        <f>Table562[[#This Row],[QUALIFICATION ]]+Table562[[#This Row],[FINALS ]]</f>
        <v>4</v>
      </c>
      <c r="L15" s="70">
        <v>10</v>
      </c>
      <c r="M15" s="67">
        <v>61</v>
      </c>
      <c r="N15" s="71">
        <f>Table562[[#This Row],[QUALIFICATION  ]]+Table562[[#This Row],[FINALS  ]]</f>
        <v>71</v>
      </c>
      <c r="O15" s="70">
        <v>12</v>
      </c>
      <c r="P15" s="67">
        <v>100</v>
      </c>
      <c r="Q15" s="71">
        <f>Table562[[#This Row],[FINALS   ]]+Table562[[#This Row],[QUALIFICATION   ]]</f>
        <v>112</v>
      </c>
      <c r="R15" s="152">
        <v>1</v>
      </c>
      <c r="S15" s="153">
        <v>54</v>
      </c>
      <c r="T15" s="71">
        <f>Table562[[#This Row],[QUALIFICATION    ]]+Table562[[#This Row],[FINALS    ]]</f>
        <v>55</v>
      </c>
      <c r="U15" s="152">
        <v>0.5</v>
      </c>
      <c r="V15" s="153">
        <v>24</v>
      </c>
      <c r="W15" s="71">
        <f>Table562[[#This Row],[QUALIFICATION     ]]+Table562[[#This Row],[FINALS     ]]</f>
        <v>24.5</v>
      </c>
    </row>
    <row r="16" spans="2:23" x14ac:dyDescent="0.2">
      <c r="B16" s="66">
        <v>9</v>
      </c>
      <c r="C16" s="67" t="s">
        <v>101</v>
      </c>
      <c r="D16" s="68" t="s">
        <v>102</v>
      </c>
      <c r="E16" s="69">
        <f>Table562[[#This Row],[TOTAL]]+Table562[[#This Row],[TOTAL     ]]+Table562[[#This Row],[TOTAL ]]+Table562[[#This Row],[TOTAL  ]]+Table562[[#This Row],[TOTAL   ]]+Table562[[#This Row],[TOTAL    ]]</f>
        <v>231</v>
      </c>
      <c r="F16" s="70">
        <v>8</v>
      </c>
      <c r="G16" s="67">
        <v>61</v>
      </c>
      <c r="H16" s="71">
        <f>Table562[[#This Row],[FINALS]]+Table562[[#This Row],[QUALIFICATION]]</f>
        <v>69</v>
      </c>
      <c r="I16" s="70">
        <v>0</v>
      </c>
      <c r="J16" s="67"/>
      <c r="K16" s="71">
        <f>Table562[[#This Row],[QUALIFICATION ]]+Table562[[#This Row],[FINALS ]]</f>
        <v>0</v>
      </c>
      <c r="L16" s="70">
        <v>2</v>
      </c>
      <c r="M16" s="67">
        <v>54</v>
      </c>
      <c r="N16" s="71">
        <f>Table562[[#This Row],[QUALIFICATION  ]]+Table562[[#This Row],[FINALS  ]]</f>
        <v>56</v>
      </c>
      <c r="O16" s="70">
        <v>1</v>
      </c>
      <c r="P16" s="67">
        <v>24</v>
      </c>
      <c r="Q16" s="71">
        <f>Table562[[#This Row],[FINALS   ]]+Table562[[#This Row],[QUALIFICATION   ]]</f>
        <v>25</v>
      </c>
      <c r="R16" s="152">
        <v>2</v>
      </c>
      <c r="S16" s="153">
        <v>24</v>
      </c>
      <c r="T16" s="71">
        <f>Table562[[#This Row],[QUALIFICATION    ]]+Table562[[#This Row],[FINALS    ]]</f>
        <v>26</v>
      </c>
      <c r="U16" s="152">
        <v>1</v>
      </c>
      <c r="V16" s="153">
        <v>54</v>
      </c>
      <c r="W16" s="71">
        <f>Table562[[#This Row],[QUALIFICATION     ]]+Table562[[#This Row],[FINALS     ]]</f>
        <v>55</v>
      </c>
    </row>
    <row r="17" spans="2:23" x14ac:dyDescent="0.2">
      <c r="B17" s="66">
        <v>10</v>
      </c>
      <c r="C17" s="67" t="s">
        <v>81</v>
      </c>
      <c r="D17" s="68" t="s">
        <v>82</v>
      </c>
      <c r="E17" s="69">
        <f>Table562[[#This Row],[TOTAL]]+Table562[[#This Row],[TOTAL     ]]+Table562[[#This Row],[TOTAL ]]+Table562[[#This Row],[TOTAL  ]]+Table562[[#This Row],[TOTAL   ]]+Table562[[#This Row],[TOTAL    ]]</f>
        <v>213</v>
      </c>
      <c r="F17" s="70">
        <v>2</v>
      </c>
      <c r="G17" s="67">
        <v>54</v>
      </c>
      <c r="H17" s="71">
        <f>Table562[[#This Row],[FINALS]]+Table562[[#This Row],[QUALIFICATION]]</f>
        <v>56</v>
      </c>
      <c r="I17" s="70">
        <v>3</v>
      </c>
      <c r="J17" s="67"/>
      <c r="K17" s="71">
        <f>Table562[[#This Row],[QUALIFICATION ]]+Table562[[#This Row],[FINALS ]]</f>
        <v>3</v>
      </c>
      <c r="L17" s="70"/>
      <c r="M17" s="67"/>
      <c r="N17" s="71">
        <f>Table562[[#This Row],[QUALIFICATION  ]]+Table562[[#This Row],[FINALS  ]]</f>
        <v>0</v>
      </c>
      <c r="O17" s="70"/>
      <c r="P17" s="67"/>
      <c r="Q17" s="71">
        <f>Table562[[#This Row],[FINALS   ]]+Table562[[#This Row],[QUALIFICATION   ]]</f>
        <v>0</v>
      </c>
      <c r="R17" s="152">
        <v>2</v>
      </c>
      <c r="S17" s="153">
        <v>54</v>
      </c>
      <c r="T17" s="71">
        <f>Table562[[#This Row],[QUALIFICATION    ]]+Table562[[#This Row],[FINALS    ]]</f>
        <v>56</v>
      </c>
      <c r="U17" s="152">
        <v>10</v>
      </c>
      <c r="V17" s="153">
        <v>88</v>
      </c>
      <c r="W17" s="71">
        <f>Table562[[#This Row],[QUALIFICATION     ]]+Table562[[#This Row],[FINALS     ]]</f>
        <v>98</v>
      </c>
    </row>
    <row r="18" spans="2:23" x14ac:dyDescent="0.2">
      <c r="B18" s="66">
        <v>11</v>
      </c>
      <c r="C18" s="156" t="s">
        <v>125</v>
      </c>
      <c r="D18" s="157" t="s">
        <v>80</v>
      </c>
      <c r="E18" s="69">
        <f>Table562[[#This Row],[TOTAL]]+Table562[[#This Row],[TOTAL     ]]+Table562[[#This Row],[TOTAL ]]+Table562[[#This Row],[TOTAL  ]]+Table562[[#This Row],[TOTAL   ]]+Table562[[#This Row],[TOTAL    ]]</f>
        <v>128</v>
      </c>
      <c r="F18" s="70">
        <v>0</v>
      </c>
      <c r="G18" s="67">
        <v>0</v>
      </c>
      <c r="H18" s="71">
        <f>Table562[[#This Row],[FINALS]]+Table562[[#This Row],[QUALIFICATION]]</f>
        <v>0</v>
      </c>
      <c r="I18" s="70"/>
      <c r="J18" s="67"/>
      <c r="K18" s="71">
        <f>Table562[[#This Row],[QUALIFICATION ]]+Table562[[#This Row],[FINALS ]]</f>
        <v>0</v>
      </c>
      <c r="L18" s="70"/>
      <c r="M18" s="67"/>
      <c r="N18" s="71">
        <f>Table562[[#This Row],[QUALIFICATION  ]]+Table562[[#This Row],[FINALS  ]]</f>
        <v>0</v>
      </c>
      <c r="O18" s="70"/>
      <c r="P18" s="67"/>
      <c r="Q18" s="71">
        <f>Table562[[#This Row],[FINALS   ]]+Table562[[#This Row],[QUALIFICATION   ]]</f>
        <v>0</v>
      </c>
      <c r="R18" s="152">
        <v>1</v>
      </c>
      <c r="S18" s="153">
        <v>69</v>
      </c>
      <c r="T18" s="71">
        <f>Table562[[#This Row],[QUALIFICATION    ]]+Table562[[#This Row],[FINALS    ]]</f>
        <v>70</v>
      </c>
      <c r="U18" s="152">
        <v>4</v>
      </c>
      <c r="V18" s="153">
        <v>54</v>
      </c>
      <c r="W18" s="71">
        <f>Table562[[#This Row],[QUALIFICATION     ]]+Table562[[#This Row],[FINALS     ]]</f>
        <v>58</v>
      </c>
    </row>
    <row r="19" spans="2:23" x14ac:dyDescent="0.2">
      <c r="B19" s="66">
        <v>12</v>
      </c>
      <c r="C19" s="67" t="s">
        <v>20</v>
      </c>
      <c r="D19" s="68" t="s">
        <v>25</v>
      </c>
      <c r="E19" s="69">
        <f>Table562[[#This Row],[TOTAL]]+Table562[[#This Row],[TOTAL     ]]+Table562[[#This Row],[TOTAL ]]+Table562[[#This Row],[TOTAL  ]]+Table562[[#This Row],[TOTAL   ]]+Table562[[#This Row],[TOTAL    ]]</f>
        <v>83.5</v>
      </c>
      <c r="F19" s="70">
        <v>0</v>
      </c>
      <c r="G19" s="67">
        <v>0</v>
      </c>
      <c r="H19" s="71">
        <f>Table562[[#This Row],[FINALS]]+Table562[[#This Row],[QUALIFICATION]]</f>
        <v>0</v>
      </c>
      <c r="I19" s="70">
        <v>3</v>
      </c>
      <c r="J19" s="67"/>
      <c r="K19" s="71">
        <f>Table562[[#This Row],[QUALIFICATION ]]+Table562[[#This Row],[FINALS ]]</f>
        <v>3</v>
      </c>
      <c r="L19" s="70"/>
      <c r="M19" s="67"/>
      <c r="N19" s="71">
        <f>Table562[[#This Row],[QUALIFICATION  ]]+Table562[[#This Row],[FINALS  ]]</f>
        <v>0</v>
      </c>
      <c r="O19" s="70">
        <v>0.5</v>
      </c>
      <c r="P19" s="67">
        <v>24</v>
      </c>
      <c r="Q19" s="71">
        <f>Table562[[#This Row],[FINALS   ]]+Table562[[#This Row],[QUALIFICATION   ]]</f>
        <v>24.5</v>
      </c>
      <c r="R19" s="152"/>
      <c r="S19" s="153"/>
      <c r="T19" s="71">
        <f>Table562[[#This Row],[QUALIFICATION    ]]+Table562[[#This Row],[FINALS    ]]</f>
        <v>0</v>
      </c>
      <c r="U19" s="152">
        <v>2</v>
      </c>
      <c r="V19" s="153">
        <v>54</v>
      </c>
      <c r="W19" s="71">
        <f>Table562[[#This Row],[QUALIFICATION     ]]+Table562[[#This Row],[FINALS     ]]</f>
        <v>56</v>
      </c>
    </row>
    <row r="20" spans="2:23" x14ac:dyDescent="0.2">
      <c r="B20" s="66">
        <v>13</v>
      </c>
      <c r="C20" s="67" t="s">
        <v>163</v>
      </c>
      <c r="D20" s="68" t="s">
        <v>164</v>
      </c>
      <c r="E20" s="147">
        <f>Table562[[#This Row],[TOTAL]]+Table562[[#This Row],[TOTAL     ]]+Table562[[#This Row],[TOTAL ]]+Table562[[#This Row],[TOTAL  ]]+Table562[[#This Row],[TOTAL   ]]+Table562[[#This Row],[TOTAL    ]]</f>
        <v>56</v>
      </c>
      <c r="F20" s="128"/>
      <c r="G20" s="69"/>
      <c r="H20" s="146">
        <f>Table562[[#This Row],[FINALS]]+Table562[[#This Row],[QUALIFICATION]]</f>
        <v>0</v>
      </c>
      <c r="I20" s="128"/>
      <c r="J20" s="69"/>
      <c r="K20" s="146">
        <f>Table562[[#This Row],[QUALIFICATION ]]+Table562[[#This Row],[FINALS ]]</f>
        <v>0</v>
      </c>
      <c r="L20" s="128"/>
      <c r="M20" s="69"/>
      <c r="N20" s="146">
        <f>Table562[[#This Row],[QUALIFICATION  ]]+Table562[[#This Row],[FINALS  ]]</f>
        <v>0</v>
      </c>
      <c r="O20" s="128"/>
      <c r="P20" s="69"/>
      <c r="Q20" s="146">
        <f>Table562[[#This Row],[FINALS   ]]+Table562[[#This Row],[QUALIFICATION   ]]</f>
        <v>0</v>
      </c>
      <c r="R20" s="175"/>
      <c r="S20" s="176"/>
      <c r="T20" s="146">
        <f>Table562[[#This Row],[QUALIFICATION    ]]+Table562[[#This Row],[FINALS    ]]</f>
        <v>0</v>
      </c>
      <c r="U20" s="152">
        <v>2</v>
      </c>
      <c r="V20" s="153">
        <v>54</v>
      </c>
      <c r="W20" s="150">
        <f>Table562[[#This Row],[QUALIFICATION     ]]+Table562[[#This Row],[FINALS     ]]</f>
        <v>56</v>
      </c>
    </row>
    <row r="21" spans="2:23" x14ac:dyDescent="0.2">
      <c r="B21" s="66">
        <v>14</v>
      </c>
      <c r="C21" s="153" t="s">
        <v>152</v>
      </c>
      <c r="D21" s="177" t="s">
        <v>203</v>
      </c>
      <c r="E21" s="69">
        <f>Table562[[#This Row],[TOTAL]]+Table562[[#This Row],[TOTAL     ]]+Table562[[#This Row],[TOTAL ]]+Table562[[#This Row],[TOTAL  ]]+Table562[[#This Row],[TOTAL   ]]+Table562[[#This Row],[TOTAL    ]]</f>
        <v>55</v>
      </c>
      <c r="F21" s="128"/>
      <c r="G21" s="69"/>
      <c r="H21" s="71">
        <f>Table562[[#This Row],[FINALS]]+Table562[[#This Row],[QUALIFICATION]]</f>
        <v>0</v>
      </c>
      <c r="I21" s="128"/>
      <c r="J21" s="69"/>
      <c r="K21" s="71">
        <f>Table562[[#This Row],[QUALIFICATION ]]+Table562[[#This Row],[FINALS ]]</f>
        <v>0</v>
      </c>
      <c r="L21" s="70">
        <v>1</v>
      </c>
      <c r="M21" s="67">
        <v>54</v>
      </c>
      <c r="N21" s="71">
        <f>Table562[[#This Row],[QUALIFICATION  ]]+Table562[[#This Row],[FINALS  ]]</f>
        <v>55</v>
      </c>
      <c r="O21" s="70"/>
      <c r="P21" s="67"/>
      <c r="Q21" s="71">
        <f>Table562[[#This Row],[FINALS   ]]+Table562[[#This Row],[QUALIFICATION   ]]</f>
        <v>0</v>
      </c>
      <c r="R21" s="152"/>
      <c r="S21" s="153"/>
      <c r="T21" s="71">
        <f>Table562[[#This Row],[QUALIFICATION    ]]+Table562[[#This Row],[FINALS    ]]</f>
        <v>0</v>
      </c>
      <c r="U21" s="152"/>
      <c r="V21" s="153"/>
      <c r="W21" s="71">
        <f>Table562[[#This Row],[QUALIFICATION     ]]+Table562[[#This Row],[FINALS     ]]</f>
        <v>0</v>
      </c>
    </row>
    <row r="22" spans="2:23" x14ac:dyDescent="0.2">
      <c r="B22" s="66">
        <v>15</v>
      </c>
      <c r="C22" s="153" t="s">
        <v>117</v>
      </c>
      <c r="D22" s="177" t="s">
        <v>116</v>
      </c>
      <c r="E22" s="69">
        <f>Table562[[#This Row],[TOTAL]]+Table562[[#This Row],[TOTAL     ]]+Table562[[#This Row],[TOTAL ]]+Table562[[#This Row],[TOTAL  ]]+Table562[[#This Row],[TOTAL   ]]+Table562[[#This Row],[TOTAL    ]]</f>
        <v>55</v>
      </c>
      <c r="F22" s="128"/>
      <c r="G22" s="69"/>
      <c r="H22" s="71">
        <f>Table562[[#This Row],[FINALS]]+Table562[[#This Row],[QUALIFICATION]]</f>
        <v>0</v>
      </c>
      <c r="I22" s="128"/>
      <c r="J22" s="69"/>
      <c r="K22" s="71">
        <f>Table562[[#This Row],[QUALIFICATION ]]+Table562[[#This Row],[FINALS ]]</f>
        <v>0</v>
      </c>
      <c r="L22" s="128"/>
      <c r="M22" s="69"/>
      <c r="N22" s="71">
        <f>Table562[[#This Row],[QUALIFICATION  ]]+Table562[[#This Row],[FINALS  ]]</f>
        <v>0</v>
      </c>
      <c r="O22" s="70">
        <v>1</v>
      </c>
      <c r="P22" s="67">
        <v>54</v>
      </c>
      <c r="Q22" s="71">
        <f>Table562[[#This Row],[FINALS   ]]+Table562[[#This Row],[QUALIFICATION   ]]</f>
        <v>55</v>
      </c>
      <c r="R22" s="152"/>
      <c r="S22" s="153"/>
      <c r="T22" s="71">
        <f>Table562[[#This Row],[QUALIFICATION    ]]+Table562[[#This Row],[FINALS    ]]</f>
        <v>0</v>
      </c>
      <c r="U22" s="152">
        <v>0</v>
      </c>
      <c r="V22" s="153">
        <v>0</v>
      </c>
      <c r="W22" s="71">
        <f>Table562[[#This Row],[QUALIFICATION     ]]+Table562[[#This Row],[FINALS     ]]</f>
        <v>0</v>
      </c>
    </row>
    <row r="23" spans="2:23" x14ac:dyDescent="0.2">
      <c r="B23" s="66">
        <v>16</v>
      </c>
      <c r="C23" s="153" t="s">
        <v>19</v>
      </c>
      <c r="D23" s="177" t="s">
        <v>23</v>
      </c>
      <c r="E23" s="69">
        <f>Table562[[#This Row],[TOTAL]]+Table562[[#This Row],[TOTAL     ]]+Table562[[#This Row],[TOTAL ]]+Table562[[#This Row],[TOTAL  ]]+Table562[[#This Row],[TOTAL   ]]+Table562[[#This Row],[TOTAL    ]]</f>
        <v>49</v>
      </c>
      <c r="F23" s="128"/>
      <c r="G23" s="69"/>
      <c r="H23" s="71">
        <f>Table562[[#This Row],[FINALS]]+Table562[[#This Row],[QUALIFICATION]]</f>
        <v>0</v>
      </c>
      <c r="I23" s="70">
        <v>0</v>
      </c>
      <c r="J23" s="69"/>
      <c r="K23" s="71">
        <f>Table562[[#This Row],[QUALIFICATION ]]+Table562[[#This Row],[FINALS ]]</f>
        <v>0</v>
      </c>
      <c r="L23" s="70"/>
      <c r="M23" s="69"/>
      <c r="N23" s="71">
        <f>Table562[[#This Row],[QUALIFICATION  ]]+Table562[[#This Row],[FINALS  ]]</f>
        <v>0</v>
      </c>
      <c r="O23" s="70">
        <v>0.5</v>
      </c>
      <c r="P23" s="67">
        <v>24</v>
      </c>
      <c r="Q23" s="71">
        <f>Table562[[#This Row],[FINALS   ]]+Table562[[#This Row],[QUALIFICATION   ]]</f>
        <v>24.5</v>
      </c>
      <c r="R23" s="152">
        <v>0.5</v>
      </c>
      <c r="S23" s="153">
        <v>24</v>
      </c>
      <c r="T23" s="71">
        <f>Table562[[#This Row],[QUALIFICATION    ]]+Table562[[#This Row],[FINALS    ]]</f>
        <v>24.5</v>
      </c>
      <c r="U23" s="152"/>
      <c r="V23" s="153"/>
      <c r="W23" s="71">
        <f>Table562[[#This Row],[QUALIFICATION     ]]+Table562[[#This Row],[FINALS     ]]</f>
        <v>0</v>
      </c>
    </row>
    <row r="24" spans="2:23" x14ac:dyDescent="0.2">
      <c r="B24" s="66">
        <v>17</v>
      </c>
      <c r="C24" s="179" t="s">
        <v>115</v>
      </c>
      <c r="D24" s="180" t="s">
        <v>114</v>
      </c>
      <c r="E24" s="147">
        <f>Table562[[#This Row],[TOTAL]]+Table562[[#This Row],[TOTAL     ]]+Table562[[#This Row],[TOTAL ]]+Table562[[#This Row],[TOTAL  ]]+Table562[[#This Row],[TOTAL   ]]+Table562[[#This Row],[TOTAL    ]]</f>
        <v>25</v>
      </c>
      <c r="F24" s="128"/>
      <c r="G24" s="69"/>
      <c r="H24" s="146">
        <f>Table562[[#This Row],[FINALS]]+Table562[[#This Row],[QUALIFICATION]]</f>
        <v>0</v>
      </c>
      <c r="I24" s="128"/>
      <c r="J24" s="69"/>
      <c r="K24" s="146">
        <f>Table562[[#This Row],[QUALIFICATION ]]+Table562[[#This Row],[FINALS ]]</f>
        <v>0</v>
      </c>
      <c r="L24" s="128"/>
      <c r="M24" s="69"/>
      <c r="N24" s="146">
        <f>Table562[[#This Row],[QUALIFICATION  ]]+Table562[[#This Row],[FINALS  ]]</f>
        <v>0</v>
      </c>
      <c r="O24" s="128"/>
      <c r="P24" s="69"/>
      <c r="Q24" s="146">
        <f>Table562[[#This Row],[FINALS   ]]+Table562[[#This Row],[QUALIFICATION   ]]</f>
        <v>0</v>
      </c>
      <c r="R24" s="148">
        <v>0</v>
      </c>
      <c r="S24" s="149">
        <v>0</v>
      </c>
      <c r="T24" s="150">
        <f>Table562[[#This Row],[QUALIFICATION    ]]+Table562[[#This Row],[FINALS    ]]</f>
        <v>0</v>
      </c>
      <c r="U24" s="152">
        <v>1</v>
      </c>
      <c r="V24" s="153">
        <v>24</v>
      </c>
      <c r="W24" s="150">
        <f>Table562[[#This Row],[QUALIFICATION     ]]+Table562[[#This Row],[FINALS     ]]</f>
        <v>25</v>
      </c>
    </row>
    <row r="25" spans="2:23" x14ac:dyDescent="0.2">
      <c r="B25" s="66">
        <v>18</v>
      </c>
      <c r="C25" s="153" t="s">
        <v>71</v>
      </c>
      <c r="D25" s="177" t="s">
        <v>72</v>
      </c>
      <c r="E25" s="147">
        <f>Table562[[#This Row],[TOTAL]]+Table562[[#This Row],[TOTAL     ]]+Table562[[#This Row],[TOTAL ]]+Table562[[#This Row],[TOTAL  ]]+Table562[[#This Row],[TOTAL   ]]+Table562[[#This Row],[TOTAL    ]]</f>
        <v>24.5</v>
      </c>
      <c r="F25" s="128"/>
      <c r="G25" s="69"/>
      <c r="H25" s="146">
        <f>Table562[[#This Row],[FINALS]]+Table562[[#This Row],[QUALIFICATION]]</f>
        <v>0</v>
      </c>
      <c r="I25" s="128"/>
      <c r="J25" s="69"/>
      <c r="K25" s="146">
        <f>Table562[[#This Row],[QUALIFICATION ]]+Table562[[#This Row],[FINALS ]]</f>
        <v>0</v>
      </c>
      <c r="L25" s="128"/>
      <c r="M25" s="69"/>
      <c r="N25" s="146">
        <f>Table562[[#This Row],[QUALIFICATION  ]]+Table562[[#This Row],[FINALS  ]]</f>
        <v>0</v>
      </c>
      <c r="O25" s="128"/>
      <c r="P25" s="69"/>
      <c r="Q25" s="146">
        <f>Table562[[#This Row],[FINALS   ]]+Table562[[#This Row],[QUALIFICATION   ]]</f>
        <v>0</v>
      </c>
      <c r="R25" s="175"/>
      <c r="S25" s="176"/>
      <c r="T25" s="146">
        <f>Table562[[#This Row],[QUALIFICATION    ]]+Table562[[#This Row],[FINALS    ]]</f>
        <v>0</v>
      </c>
      <c r="U25" s="152">
        <v>0.5</v>
      </c>
      <c r="V25" s="153">
        <v>24</v>
      </c>
      <c r="W25" s="150">
        <f>Table562[[#This Row],[QUALIFICATION     ]]+Table562[[#This Row],[FINALS     ]]</f>
        <v>24.5</v>
      </c>
    </row>
    <row r="26" spans="2:23" x14ac:dyDescent="0.2">
      <c r="B26" s="66">
        <v>19</v>
      </c>
      <c r="C26" s="149" t="s">
        <v>182</v>
      </c>
      <c r="D26" s="178" t="s">
        <v>183</v>
      </c>
      <c r="E26" s="147">
        <f>Table562[[#This Row],[TOTAL]]+Table562[[#This Row],[TOTAL     ]]+Table562[[#This Row],[TOTAL ]]+Table562[[#This Row],[TOTAL  ]]+Table562[[#This Row],[TOTAL   ]]+Table562[[#This Row],[TOTAL    ]]</f>
        <v>0</v>
      </c>
      <c r="F26" s="128"/>
      <c r="G26" s="69"/>
      <c r="H26" s="146">
        <f>Table562[[#This Row],[FINALS]]+Table562[[#This Row],[QUALIFICATION]]</f>
        <v>0</v>
      </c>
      <c r="I26" s="128"/>
      <c r="J26" s="69"/>
      <c r="K26" s="146">
        <f>Table562[[#This Row],[QUALIFICATION ]]+Table562[[#This Row],[FINALS ]]</f>
        <v>0</v>
      </c>
      <c r="L26" s="128"/>
      <c r="M26" s="69"/>
      <c r="N26" s="146">
        <f>Table562[[#This Row],[QUALIFICATION  ]]+Table562[[#This Row],[FINALS  ]]</f>
        <v>0</v>
      </c>
      <c r="O26" s="128"/>
      <c r="P26" s="69"/>
      <c r="Q26" s="146">
        <f>Table562[[#This Row],[FINALS   ]]+Table562[[#This Row],[QUALIFICATION   ]]</f>
        <v>0</v>
      </c>
      <c r="R26" s="148">
        <v>0</v>
      </c>
      <c r="S26" s="149">
        <v>0</v>
      </c>
      <c r="T26" s="150">
        <f>Table562[[#This Row],[QUALIFICATION    ]]+Table562[[#This Row],[FINALS    ]]</f>
        <v>0</v>
      </c>
      <c r="U26" s="152">
        <v>0</v>
      </c>
      <c r="V26" s="153">
        <v>0</v>
      </c>
      <c r="W26" s="150">
        <f>Table562[[#This Row],[QUALIFICATION     ]]+Table562[[#This Row],[FINALS     ]]</f>
        <v>0</v>
      </c>
    </row>
  </sheetData>
  <mergeCells count="12">
    <mergeCell ref="F5:H5"/>
    <mergeCell ref="F6:H6"/>
    <mergeCell ref="I5:K5"/>
    <mergeCell ref="L5:N5"/>
    <mergeCell ref="U5:W5"/>
    <mergeCell ref="I6:K6"/>
    <mergeCell ref="L6:N6"/>
    <mergeCell ref="U6:W6"/>
    <mergeCell ref="O5:Q5"/>
    <mergeCell ref="O6:Q6"/>
    <mergeCell ref="R5:T5"/>
    <mergeCell ref="R6:T6"/>
  </mergeCells>
  <conditionalFormatting sqref="C26 C8:C16 C18">
    <cfRule type="duplicateValues" dxfId="17" priority="9"/>
    <cfRule type="duplicateValues" dxfId="16" priority="10"/>
  </conditionalFormatting>
  <conditionalFormatting sqref="C19">
    <cfRule type="duplicateValues" dxfId="15" priority="7"/>
    <cfRule type="duplicateValues" dxfId="14" priority="8"/>
  </conditionalFormatting>
  <conditionalFormatting sqref="C17">
    <cfRule type="duplicateValues" dxfId="13" priority="5"/>
    <cfRule type="duplicateValues" dxfId="12" priority="6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55B-8355-3746-8E2B-2E654B95D385}">
  <dimension ref="B1:W19"/>
  <sheetViews>
    <sheetView workbookViewId="0">
      <selection activeCell="I33" sqref="I3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73" customWidth="1"/>
    <col min="4" max="4" width="25.33203125" style="1" customWidth="1"/>
    <col min="5" max="5" width="16" style="1" bestFit="1" customWidth="1"/>
    <col min="6" max="6" width="13.33203125" style="173" customWidth="1"/>
    <col min="7" max="8" width="13.33203125" style="1" customWidth="1"/>
    <col min="9" max="9" width="13.33203125" style="173" customWidth="1"/>
    <col min="10" max="11" width="13.33203125" style="1" customWidth="1"/>
    <col min="12" max="12" width="13.33203125" style="173" customWidth="1"/>
    <col min="13" max="14" width="13.33203125" style="1" customWidth="1"/>
    <col min="15" max="15" width="13.33203125" style="173" customWidth="1"/>
    <col min="16" max="20" width="13.33203125" style="1" customWidth="1"/>
    <col min="21" max="21" width="13.33203125" style="173" customWidth="1"/>
    <col min="22" max="23" width="13.33203125" style="1" customWidth="1"/>
    <col min="24" max="25" width="7.83203125" style="1" customWidth="1"/>
    <col min="26" max="16384" width="8.83203125" style="1"/>
  </cols>
  <sheetData>
    <row r="1" spans="2:23" x14ac:dyDescent="0.2">
      <c r="B1" s="158" t="s">
        <v>204</v>
      </c>
      <c r="C1" s="159"/>
      <c r="D1" s="160" t="s">
        <v>206</v>
      </c>
      <c r="E1" s="160"/>
      <c r="F1" s="161" t="s">
        <v>205</v>
      </c>
      <c r="G1" s="160"/>
      <c r="H1" s="160"/>
      <c r="I1" s="162" t="s">
        <v>207</v>
      </c>
      <c r="J1" s="160"/>
      <c r="K1" s="160"/>
      <c r="L1" s="159"/>
      <c r="M1" s="160"/>
      <c r="N1" s="160"/>
      <c r="O1" s="159"/>
      <c r="P1" s="160"/>
      <c r="Q1" s="160"/>
      <c r="R1" s="160"/>
      <c r="S1" s="160"/>
      <c r="T1" s="160"/>
      <c r="U1" s="159"/>
      <c r="V1" s="160"/>
      <c r="W1" s="160"/>
    </row>
    <row r="3" spans="2:23" ht="17" x14ac:dyDescent="0.2">
      <c r="D3" s="59" t="s">
        <v>318</v>
      </c>
    </row>
    <row r="4" spans="2:23" ht="16" x14ac:dyDescent="0.2">
      <c r="E4" s="174"/>
    </row>
    <row r="5" spans="2:23" ht="17" x14ac:dyDescent="0.2">
      <c r="B5" s="60"/>
      <c r="D5" s="59" t="s">
        <v>47</v>
      </c>
      <c r="F5" s="205" t="s">
        <v>130</v>
      </c>
      <c r="G5" s="206"/>
      <c r="H5" s="207"/>
      <c r="I5" s="205" t="s">
        <v>131</v>
      </c>
      <c r="J5" s="206"/>
      <c r="K5" s="207"/>
      <c r="L5" s="205" t="s">
        <v>132</v>
      </c>
      <c r="M5" s="206"/>
      <c r="N5" s="207"/>
      <c r="O5" s="205" t="s">
        <v>133</v>
      </c>
      <c r="P5" s="206"/>
      <c r="Q5" s="207"/>
      <c r="R5" s="205" t="s">
        <v>156</v>
      </c>
      <c r="S5" s="206"/>
      <c r="T5" s="207"/>
      <c r="U5" s="205" t="s">
        <v>187</v>
      </c>
      <c r="V5" s="206"/>
      <c r="W5" s="207"/>
    </row>
    <row r="6" spans="2:23" x14ac:dyDescent="0.2">
      <c r="B6" s="61"/>
      <c r="C6" s="61"/>
      <c r="D6" s="62"/>
      <c r="E6" s="62"/>
      <c r="F6" s="203" t="s">
        <v>41</v>
      </c>
      <c r="G6" s="181"/>
      <c r="H6" s="204"/>
      <c r="I6" s="203" t="s">
        <v>134</v>
      </c>
      <c r="J6" s="181"/>
      <c r="K6" s="204"/>
      <c r="L6" s="203" t="s">
        <v>135</v>
      </c>
      <c r="M6" s="181"/>
      <c r="N6" s="204"/>
      <c r="O6" s="203" t="s">
        <v>136</v>
      </c>
      <c r="P6" s="181"/>
      <c r="Q6" s="204"/>
      <c r="R6" s="203" t="s">
        <v>298</v>
      </c>
      <c r="S6" s="181"/>
      <c r="T6" s="204"/>
      <c r="U6" s="203" t="s">
        <v>297</v>
      </c>
      <c r="V6" s="181"/>
      <c r="W6" s="204"/>
    </row>
    <row r="7" spans="2:23" s="8" customFormat="1" ht="30" x14ac:dyDescent="0.2">
      <c r="B7" s="61" t="s">
        <v>137</v>
      </c>
      <c r="C7" s="61" t="s">
        <v>138</v>
      </c>
      <c r="D7" s="61" t="s">
        <v>139</v>
      </c>
      <c r="E7" s="63" t="s">
        <v>140</v>
      </c>
      <c r="F7" s="64" t="s">
        <v>141</v>
      </c>
      <c r="G7" s="47" t="s">
        <v>142</v>
      </c>
      <c r="H7" s="65" t="s">
        <v>57</v>
      </c>
      <c r="I7" s="64" t="s">
        <v>143</v>
      </c>
      <c r="J7" s="47" t="s">
        <v>144</v>
      </c>
      <c r="K7" s="65" t="s">
        <v>145</v>
      </c>
      <c r="L7" s="64" t="s">
        <v>146</v>
      </c>
      <c r="M7" s="47" t="s">
        <v>147</v>
      </c>
      <c r="N7" s="65" t="s">
        <v>148</v>
      </c>
      <c r="O7" s="64" t="s">
        <v>149</v>
      </c>
      <c r="P7" s="47" t="s">
        <v>150</v>
      </c>
      <c r="Q7" s="65" t="s">
        <v>151</v>
      </c>
      <c r="R7" s="64" t="s">
        <v>173</v>
      </c>
      <c r="S7" s="47" t="s">
        <v>174</v>
      </c>
      <c r="T7" s="65" t="s">
        <v>175</v>
      </c>
      <c r="U7" s="64" t="s">
        <v>184</v>
      </c>
      <c r="V7" s="47" t="s">
        <v>185</v>
      </c>
      <c r="W7" s="65" t="s">
        <v>186</v>
      </c>
    </row>
    <row r="8" spans="2:23" x14ac:dyDescent="0.2">
      <c r="B8" s="66">
        <v>1</v>
      </c>
      <c r="C8" s="67" t="s">
        <v>94</v>
      </c>
      <c r="D8" s="68" t="s">
        <v>28</v>
      </c>
      <c r="E8" s="69">
        <f>Table5628[[#This Row],[TOTAL]]+Table5628[[#This Row],[TOTAL     ]]+Table5628[[#This Row],[TOTAL ]]+Table5628[[#This Row],[TOTAL  ]]+Table5628[[#This Row],[TOTAL   ]]+Table5628[[#This Row],[TOTAL    ]]</f>
        <v>367</v>
      </c>
      <c r="F8" s="70">
        <v>3</v>
      </c>
      <c r="G8" s="67">
        <v>69</v>
      </c>
      <c r="H8" s="71">
        <f>Table5628[[#This Row],[FINALS]]+Table5628[[#This Row],[QUALIFICATION]]</f>
        <v>72</v>
      </c>
      <c r="I8" s="70">
        <v>2</v>
      </c>
      <c r="J8" s="67"/>
      <c r="K8" s="71">
        <f>Table5628[[#This Row],[QUALIFICATION ]]+Table5628[[#This Row],[FINALS ]]</f>
        <v>2</v>
      </c>
      <c r="L8" s="70">
        <v>2</v>
      </c>
      <c r="M8" s="67">
        <v>61</v>
      </c>
      <c r="N8" s="71">
        <f>Table5628[[#This Row],[QUALIFICATION  ]]+Table5628[[#This Row],[FINALS  ]]</f>
        <v>63</v>
      </c>
      <c r="O8" s="70">
        <v>3</v>
      </c>
      <c r="P8" s="67">
        <v>54</v>
      </c>
      <c r="Q8" s="71">
        <f>Table5628[[#This Row],[FINALS   ]]+Table5628[[#This Row],[QUALIFICATION   ]]</f>
        <v>57</v>
      </c>
      <c r="R8" s="152">
        <v>6</v>
      </c>
      <c r="S8" s="153">
        <v>100</v>
      </c>
      <c r="T8" s="71">
        <f>Table5628[[#This Row],[QUALIFICATION    ]]+Table5628[[#This Row],[FINALS    ]]</f>
        <v>106</v>
      </c>
      <c r="U8" s="152">
        <v>6</v>
      </c>
      <c r="V8" s="153">
        <v>61</v>
      </c>
      <c r="W8" s="71">
        <f>Table5628[[#This Row],[QUALIFICATION     ]]+Table5628[[#This Row],[FINALS     ]]</f>
        <v>67</v>
      </c>
    </row>
    <row r="9" spans="2:23" x14ac:dyDescent="0.2">
      <c r="B9" s="66">
        <v>2</v>
      </c>
      <c r="C9" s="67" t="s">
        <v>127</v>
      </c>
      <c r="D9" s="68" t="s">
        <v>27</v>
      </c>
      <c r="E9" s="69">
        <f>Table5628[[#This Row],[TOTAL]]+Table5628[[#This Row],[TOTAL     ]]+Table5628[[#This Row],[TOTAL ]]+Table5628[[#This Row],[TOTAL  ]]+Table5628[[#This Row],[TOTAL   ]]+Table5628[[#This Row],[TOTAL    ]]</f>
        <v>364</v>
      </c>
      <c r="F9" s="70">
        <v>2</v>
      </c>
      <c r="G9" s="67">
        <v>54</v>
      </c>
      <c r="H9" s="71">
        <f>Table5628[[#This Row],[FINALS]]+Table5628[[#This Row],[QUALIFICATION]]</f>
        <v>56</v>
      </c>
      <c r="I9" s="70">
        <v>2</v>
      </c>
      <c r="J9" s="67"/>
      <c r="K9" s="71">
        <f>Table5628[[#This Row],[QUALIFICATION ]]+Table5628[[#This Row],[FINALS ]]</f>
        <v>2</v>
      </c>
      <c r="L9" s="70">
        <v>4</v>
      </c>
      <c r="M9" s="67">
        <v>78</v>
      </c>
      <c r="N9" s="71">
        <f>Table5628[[#This Row],[QUALIFICATION  ]]+Table5628[[#This Row],[FINALS  ]]</f>
        <v>82</v>
      </c>
      <c r="O9" s="70">
        <v>4</v>
      </c>
      <c r="P9" s="67">
        <v>61</v>
      </c>
      <c r="Q9" s="71">
        <f>Table5628[[#This Row],[FINALS   ]]+Table5628[[#This Row],[QUALIFICATION   ]]</f>
        <v>65</v>
      </c>
      <c r="R9" s="152">
        <v>1</v>
      </c>
      <c r="S9" s="153">
        <v>54</v>
      </c>
      <c r="T9" s="71">
        <f>Table5628[[#This Row],[QUALIFICATION    ]]+Table5628[[#This Row],[FINALS    ]]</f>
        <v>55</v>
      </c>
      <c r="U9" s="152">
        <v>4</v>
      </c>
      <c r="V9" s="153">
        <v>100</v>
      </c>
      <c r="W9" s="71">
        <f>Table5628[[#This Row],[QUALIFICATION     ]]+Table5628[[#This Row],[FINALS     ]]</f>
        <v>104</v>
      </c>
    </row>
    <row r="10" spans="2:23" x14ac:dyDescent="0.2">
      <c r="B10" s="66">
        <v>3</v>
      </c>
      <c r="C10" s="67" t="s">
        <v>96</v>
      </c>
      <c r="D10" s="68" t="s">
        <v>29</v>
      </c>
      <c r="E10" s="69">
        <f>Table5628[[#This Row],[TOTAL]]+Table5628[[#This Row],[TOTAL     ]]+Table5628[[#This Row],[TOTAL ]]+Table5628[[#This Row],[TOTAL  ]]+Table5628[[#This Row],[TOTAL   ]]+Table5628[[#This Row],[TOTAL    ]]</f>
        <v>340</v>
      </c>
      <c r="F10" s="128"/>
      <c r="G10" s="69"/>
      <c r="H10" s="71">
        <f>Table5628[[#This Row],[FINALS]]+Table5628[[#This Row],[QUALIFICATION]]</f>
        <v>0</v>
      </c>
      <c r="I10" s="128"/>
      <c r="J10" s="69"/>
      <c r="K10" s="71">
        <f>Table5628[[#This Row],[QUALIFICATION ]]+Table5628[[#This Row],[FINALS ]]</f>
        <v>0</v>
      </c>
      <c r="L10" s="70">
        <v>12</v>
      </c>
      <c r="M10" s="67">
        <v>88</v>
      </c>
      <c r="N10" s="71">
        <f>Table5628[[#This Row],[QUALIFICATION  ]]+Table5628[[#This Row],[FINALS  ]]</f>
        <v>100</v>
      </c>
      <c r="O10" s="70">
        <v>10</v>
      </c>
      <c r="P10" s="67">
        <v>78</v>
      </c>
      <c r="Q10" s="71">
        <f>Table5628[[#This Row],[FINALS   ]]+Table5628[[#This Row],[QUALIFICATION   ]]</f>
        <v>88</v>
      </c>
      <c r="R10" s="152">
        <v>8</v>
      </c>
      <c r="S10" s="153">
        <v>54</v>
      </c>
      <c r="T10" s="71">
        <f>Table5628[[#This Row],[QUALIFICATION    ]]+Table5628[[#This Row],[FINALS    ]]</f>
        <v>62</v>
      </c>
      <c r="U10" s="152">
        <v>12</v>
      </c>
      <c r="V10" s="153">
        <v>78</v>
      </c>
      <c r="W10" s="71">
        <f>Table5628[[#This Row],[QUALIFICATION     ]]+Table5628[[#This Row],[FINALS     ]]</f>
        <v>90</v>
      </c>
    </row>
    <row r="11" spans="2:23" x14ac:dyDescent="0.2">
      <c r="B11" s="66">
        <v>4</v>
      </c>
      <c r="C11" s="67" t="s">
        <v>74</v>
      </c>
      <c r="D11" s="68" t="s">
        <v>24</v>
      </c>
      <c r="E11" s="69">
        <f>Table5628[[#This Row],[TOTAL]]+Table5628[[#This Row],[TOTAL     ]]+Table5628[[#This Row],[TOTAL ]]+Table5628[[#This Row],[TOTAL  ]]+Table5628[[#This Row],[TOTAL   ]]+Table5628[[#This Row],[TOTAL    ]]</f>
        <v>266.5</v>
      </c>
      <c r="F11" s="70">
        <v>0</v>
      </c>
      <c r="G11" s="67">
        <v>0</v>
      </c>
      <c r="H11" s="71">
        <f>Table5628[[#This Row],[FINALS]]+Table5628[[#This Row],[QUALIFICATION]]</f>
        <v>0</v>
      </c>
      <c r="I11" s="70">
        <v>4</v>
      </c>
      <c r="J11" s="67"/>
      <c r="K11" s="71">
        <f>Table5628[[#This Row],[QUALIFICATION ]]+Table5628[[#This Row],[FINALS ]]</f>
        <v>4</v>
      </c>
      <c r="L11" s="70">
        <v>10</v>
      </c>
      <c r="M11" s="67">
        <v>61</v>
      </c>
      <c r="N11" s="71">
        <f>Table5628[[#This Row],[QUALIFICATION  ]]+Table5628[[#This Row],[FINALS  ]]</f>
        <v>71</v>
      </c>
      <c r="O11" s="70">
        <v>12</v>
      </c>
      <c r="P11" s="67">
        <v>100</v>
      </c>
      <c r="Q11" s="71">
        <f>Table5628[[#This Row],[FINALS   ]]+Table5628[[#This Row],[QUALIFICATION   ]]</f>
        <v>112</v>
      </c>
      <c r="R11" s="152">
        <v>1</v>
      </c>
      <c r="S11" s="153">
        <v>54</v>
      </c>
      <c r="T11" s="71">
        <f>Table5628[[#This Row],[QUALIFICATION    ]]+Table5628[[#This Row],[FINALS    ]]</f>
        <v>55</v>
      </c>
      <c r="U11" s="152">
        <v>0.5</v>
      </c>
      <c r="V11" s="153">
        <v>24</v>
      </c>
      <c r="W11" s="71">
        <f>Table5628[[#This Row],[QUALIFICATION     ]]+Table5628[[#This Row],[FINALS     ]]</f>
        <v>24.5</v>
      </c>
    </row>
    <row r="12" spans="2:23" x14ac:dyDescent="0.2">
      <c r="B12" s="66">
        <v>5</v>
      </c>
      <c r="C12" s="67" t="s">
        <v>101</v>
      </c>
      <c r="D12" s="68" t="s">
        <v>102</v>
      </c>
      <c r="E12" s="69">
        <f>Table5628[[#This Row],[TOTAL]]+Table5628[[#This Row],[TOTAL     ]]+Table5628[[#This Row],[TOTAL ]]+Table5628[[#This Row],[TOTAL  ]]+Table5628[[#This Row],[TOTAL   ]]+Table5628[[#This Row],[TOTAL    ]]</f>
        <v>231</v>
      </c>
      <c r="F12" s="70">
        <v>8</v>
      </c>
      <c r="G12" s="67">
        <v>61</v>
      </c>
      <c r="H12" s="71">
        <f>Table5628[[#This Row],[FINALS]]+Table5628[[#This Row],[QUALIFICATION]]</f>
        <v>69</v>
      </c>
      <c r="I12" s="70">
        <v>0</v>
      </c>
      <c r="J12" s="67"/>
      <c r="K12" s="71">
        <f>Table5628[[#This Row],[QUALIFICATION ]]+Table5628[[#This Row],[FINALS ]]</f>
        <v>0</v>
      </c>
      <c r="L12" s="70">
        <v>2</v>
      </c>
      <c r="M12" s="67">
        <v>54</v>
      </c>
      <c r="N12" s="71">
        <f>Table5628[[#This Row],[QUALIFICATION  ]]+Table5628[[#This Row],[FINALS  ]]</f>
        <v>56</v>
      </c>
      <c r="O12" s="70">
        <v>1</v>
      </c>
      <c r="P12" s="67">
        <v>24</v>
      </c>
      <c r="Q12" s="71">
        <f>Table5628[[#This Row],[FINALS   ]]+Table5628[[#This Row],[QUALIFICATION   ]]</f>
        <v>25</v>
      </c>
      <c r="R12" s="152">
        <v>2</v>
      </c>
      <c r="S12" s="153">
        <v>24</v>
      </c>
      <c r="T12" s="71">
        <f>Table5628[[#This Row],[QUALIFICATION    ]]+Table5628[[#This Row],[FINALS    ]]</f>
        <v>26</v>
      </c>
      <c r="U12" s="152">
        <v>1</v>
      </c>
      <c r="V12" s="153">
        <v>54</v>
      </c>
      <c r="W12" s="71">
        <f>Table5628[[#This Row],[QUALIFICATION     ]]+Table5628[[#This Row],[FINALS     ]]</f>
        <v>55</v>
      </c>
    </row>
    <row r="13" spans="2:23" x14ac:dyDescent="0.2">
      <c r="B13" s="66">
        <v>6</v>
      </c>
      <c r="C13" s="67" t="s">
        <v>81</v>
      </c>
      <c r="D13" s="68" t="s">
        <v>82</v>
      </c>
      <c r="E13" s="69">
        <f>Table5628[[#This Row],[TOTAL]]+Table5628[[#This Row],[TOTAL     ]]+Table5628[[#This Row],[TOTAL ]]+Table5628[[#This Row],[TOTAL  ]]+Table5628[[#This Row],[TOTAL   ]]+Table5628[[#This Row],[TOTAL    ]]</f>
        <v>213</v>
      </c>
      <c r="F13" s="70">
        <v>2</v>
      </c>
      <c r="G13" s="67">
        <v>54</v>
      </c>
      <c r="H13" s="71">
        <f>Table5628[[#This Row],[FINALS]]+Table5628[[#This Row],[QUALIFICATION]]</f>
        <v>56</v>
      </c>
      <c r="I13" s="70">
        <v>3</v>
      </c>
      <c r="J13" s="67"/>
      <c r="K13" s="71">
        <f>Table5628[[#This Row],[QUALIFICATION ]]+Table5628[[#This Row],[FINALS ]]</f>
        <v>3</v>
      </c>
      <c r="L13" s="70"/>
      <c r="M13" s="67"/>
      <c r="N13" s="71">
        <f>Table5628[[#This Row],[QUALIFICATION  ]]+Table5628[[#This Row],[FINALS  ]]</f>
        <v>0</v>
      </c>
      <c r="O13" s="70"/>
      <c r="P13" s="67"/>
      <c r="Q13" s="71">
        <f>Table5628[[#This Row],[FINALS   ]]+Table5628[[#This Row],[QUALIFICATION   ]]</f>
        <v>0</v>
      </c>
      <c r="R13" s="152">
        <v>2</v>
      </c>
      <c r="S13" s="153">
        <v>54</v>
      </c>
      <c r="T13" s="71">
        <f>Table5628[[#This Row],[QUALIFICATION    ]]+Table5628[[#This Row],[FINALS    ]]</f>
        <v>56</v>
      </c>
      <c r="U13" s="152">
        <v>10</v>
      </c>
      <c r="V13" s="153">
        <v>88</v>
      </c>
      <c r="W13" s="71">
        <f>Table5628[[#This Row],[QUALIFICATION     ]]+Table5628[[#This Row],[FINALS     ]]</f>
        <v>98</v>
      </c>
    </row>
    <row r="14" spans="2:23" x14ac:dyDescent="0.2">
      <c r="B14" s="66">
        <v>7</v>
      </c>
      <c r="C14" s="156" t="s">
        <v>125</v>
      </c>
      <c r="D14" s="157" t="s">
        <v>80</v>
      </c>
      <c r="E14" s="69">
        <f>Table5628[[#This Row],[TOTAL]]+Table5628[[#This Row],[TOTAL     ]]+Table5628[[#This Row],[TOTAL ]]+Table5628[[#This Row],[TOTAL  ]]+Table5628[[#This Row],[TOTAL   ]]+Table5628[[#This Row],[TOTAL    ]]</f>
        <v>128</v>
      </c>
      <c r="F14" s="70">
        <v>0</v>
      </c>
      <c r="G14" s="67">
        <v>0</v>
      </c>
      <c r="H14" s="71">
        <f>Table5628[[#This Row],[FINALS]]+Table5628[[#This Row],[QUALIFICATION]]</f>
        <v>0</v>
      </c>
      <c r="I14" s="70"/>
      <c r="J14" s="67"/>
      <c r="K14" s="71">
        <f>Table5628[[#This Row],[QUALIFICATION ]]+Table5628[[#This Row],[FINALS ]]</f>
        <v>0</v>
      </c>
      <c r="L14" s="70"/>
      <c r="M14" s="67"/>
      <c r="N14" s="71">
        <f>Table5628[[#This Row],[QUALIFICATION  ]]+Table5628[[#This Row],[FINALS  ]]</f>
        <v>0</v>
      </c>
      <c r="O14" s="70"/>
      <c r="P14" s="67"/>
      <c r="Q14" s="71">
        <f>Table5628[[#This Row],[FINALS   ]]+Table5628[[#This Row],[QUALIFICATION   ]]</f>
        <v>0</v>
      </c>
      <c r="R14" s="152">
        <v>1</v>
      </c>
      <c r="S14" s="153">
        <v>69</v>
      </c>
      <c r="T14" s="71">
        <f>Table5628[[#This Row],[QUALIFICATION    ]]+Table5628[[#This Row],[FINALS    ]]</f>
        <v>70</v>
      </c>
      <c r="U14" s="152">
        <v>4</v>
      </c>
      <c r="V14" s="153">
        <v>54</v>
      </c>
      <c r="W14" s="71">
        <f>Table5628[[#This Row],[QUALIFICATION     ]]+Table5628[[#This Row],[FINALS     ]]</f>
        <v>58</v>
      </c>
    </row>
    <row r="15" spans="2:23" x14ac:dyDescent="0.2">
      <c r="B15" s="66">
        <v>8</v>
      </c>
      <c r="C15" s="153" t="s">
        <v>163</v>
      </c>
      <c r="D15" s="177" t="s">
        <v>164</v>
      </c>
      <c r="E15" s="147">
        <f>Table5628[[#This Row],[TOTAL]]+Table5628[[#This Row],[TOTAL     ]]+Table5628[[#This Row],[TOTAL ]]+Table5628[[#This Row],[TOTAL  ]]+Table5628[[#This Row],[TOTAL   ]]+Table5628[[#This Row],[TOTAL    ]]</f>
        <v>56</v>
      </c>
      <c r="F15" s="128"/>
      <c r="G15" s="69"/>
      <c r="H15" s="146">
        <f>Table5628[[#This Row],[FINALS]]+Table5628[[#This Row],[QUALIFICATION]]</f>
        <v>0</v>
      </c>
      <c r="I15" s="128"/>
      <c r="J15" s="69"/>
      <c r="K15" s="146">
        <f>Table5628[[#This Row],[QUALIFICATION ]]+Table5628[[#This Row],[FINALS ]]</f>
        <v>0</v>
      </c>
      <c r="L15" s="128"/>
      <c r="M15" s="69"/>
      <c r="N15" s="146">
        <f>Table5628[[#This Row],[QUALIFICATION  ]]+Table5628[[#This Row],[FINALS  ]]</f>
        <v>0</v>
      </c>
      <c r="O15" s="128"/>
      <c r="P15" s="69"/>
      <c r="Q15" s="146">
        <f>Table5628[[#This Row],[FINALS   ]]+Table5628[[#This Row],[QUALIFICATION   ]]</f>
        <v>0</v>
      </c>
      <c r="R15" s="175"/>
      <c r="S15" s="176"/>
      <c r="T15" s="146">
        <f>Table5628[[#This Row],[QUALIFICATION    ]]+Table5628[[#This Row],[FINALS    ]]</f>
        <v>0</v>
      </c>
      <c r="U15" s="152">
        <v>2</v>
      </c>
      <c r="V15" s="153">
        <v>54</v>
      </c>
      <c r="W15" s="150">
        <f>Table5628[[#This Row],[QUALIFICATION     ]]+Table5628[[#This Row],[FINALS     ]]</f>
        <v>56</v>
      </c>
    </row>
    <row r="16" spans="2:23" x14ac:dyDescent="0.2">
      <c r="B16" s="66">
        <v>9</v>
      </c>
      <c r="C16" s="153" t="s">
        <v>117</v>
      </c>
      <c r="D16" s="177" t="s">
        <v>116</v>
      </c>
      <c r="E16" s="69">
        <f>Table5628[[#This Row],[TOTAL]]+Table5628[[#This Row],[TOTAL     ]]+Table5628[[#This Row],[TOTAL ]]+Table5628[[#This Row],[TOTAL  ]]+Table5628[[#This Row],[TOTAL   ]]+Table5628[[#This Row],[TOTAL    ]]</f>
        <v>55</v>
      </c>
      <c r="F16" s="128"/>
      <c r="G16" s="69"/>
      <c r="H16" s="71">
        <f>Table5628[[#This Row],[FINALS]]+Table5628[[#This Row],[QUALIFICATION]]</f>
        <v>0</v>
      </c>
      <c r="I16" s="128"/>
      <c r="J16" s="69"/>
      <c r="K16" s="71">
        <f>Table5628[[#This Row],[QUALIFICATION ]]+Table5628[[#This Row],[FINALS ]]</f>
        <v>0</v>
      </c>
      <c r="L16" s="128"/>
      <c r="M16" s="69"/>
      <c r="N16" s="71">
        <f>Table5628[[#This Row],[QUALIFICATION  ]]+Table5628[[#This Row],[FINALS  ]]</f>
        <v>0</v>
      </c>
      <c r="O16" s="70">
        <v>1</v>
      </c>
      <c r="P16" s="67">
        <v>54</v>
      </c>
      <c r="Q16" s="71">
        <f>Table5628[[#This Row],[FINALS   ]]+Table5628[[#This Row],[QUALIFICATION   ]]</f>
        <v>55</v>
      </c>
      <c r="R16" s="152"/>
      <c r="S16" s="153"/>
      <c r="T16" s="71">
        <f>Table5628[[#This Row],[QUALIFICATION    ]]+Table5628[[#This Row],[FINALS    ]]</f>
        <v>0</v>
      </c>
      <c r="U16" s="152">
        <v>0</v>
      </c>
      <c r="V16" s="153">
        <v>0</v>
      </c>
      <c r="W16" s="71">
        <f>Table5628[[#This Row],[QUALIFICATION     ]]+Table5628[[#This Row],[FINALS     ]]</f>
        <v>0</v>
      </c>
    </row>
    <row r="17" spans="2:23" x14ac:dyDescent="0.2">
      <c r="B17" s="66">
        <v>10</v>
      </c>
      <c r="C17" s="179" t="s">
        <v>115</v>
      </c>
      <c r="D17" s="180" t="s">
        <v>114</v>
      </c>
      <c r="E17" s="147">
        <f>Table5628[[#This Row],[TOTAL]]+Table5628[[#This Row],[TOTAL     ]]+Table5628[[#This Row],[TOTAL ]]+Table5628[[#This Row],[TOTAL  ]]+Table5628[[#This Row],[TOTAL   ]]+Table5628[[#This Row],[TOTAL    ]]</f>
        <v>25</v>
      </c>
      <c r="F17" s="128"/>
      <c r="G17" s="69"/>
      <c r="H17" s="146">
        <f>Table5628[[#This Row],[FINALS]]+Table5628[[#This Row],[QUALIFICATION]]</f>
        <v>0</v>
      </c>
      <c r="I17" s="128"/>
      <c r="J17" s="69"/>
      <c r="K17" s="146">
        <f>Table5628[[#This Row],[QUALIFICATION ]]+Table5628[[#This Row],[FINALS ]]</f>
        <v>0</v>
      </c>
      <c r="L17" s="128"/>
      <c r="M17" s="69"/>
      <c r="N17" s="146">
        <f>Table5628[[#This Row],[QUALIFICATION  ]]+Table5628[[#This Row],[FINALS  ]]</f>
        <v>0</v>
      </c>
      <c r="O17" s="128"/>
      <c r="P17" s="69"/>
      <c r="Q17" s="146">
        <f>Table5628[[#This Row],[FINALS   ]]+Table5628[[#This Row],[QUALIFICATION   ]]</f>
        <v>0</v>
      </c>
      <c r="R17" s="148">
        <v>0</v>
      </c>
      <c r="S17" s="149">
        <v>0</v>
      </c>
      <c r="T17" s="150">
        <f>Table5628[[#This Row],[QUALIFICATION    ]]+Table5628[[#This Row],[FINALS    ]]</f>
        <v>0</v>
      </c>
      <c r="U17" s="152">
        <v>1</v>
      </c>
      <c r="V17" s="153">
        <v>24</v>
      </c>
      <c r="W17" s="150">
        <f>Table5628[[#This Row],[QUALIFICATION     ]]+Table5628[[#This Row],[FINALS     ]]</f>
        <v>25</v>
      </c>
    </row>
    <row r="18" spans="2:23" x14ac:dyDescent="0.2">
      <c r="B18" s="66">
        <v>11</v>
      </c>
      <c r="C18" s="153" t="s">
        <v>71</v>
      </c>
      <c r="D18" s="177" t="s">
        <v>72</v>
      </c>
      <c r="E18" s="147">
        <f>Table5628[[#This Row],[TOTAL]]+Table5628[[#This Row],[TOTAL     ]]+Table5628[[#This Row],[TOTAL ]]+Table5628[[#This Row],[TOTAL  ]]+Table5628[[#This Row],[TOTAL   ]]+Table5628[[#This Row],[TOTAL    ]]</f>
        <v>24.5</v>
      </c>
      <c r="F18" s="128"/>
      <c r="G18" s="69"/>
      <c r="H18" s="146">
        <f>Table5628[[#This Row],[FINALS]]+Table5628[[#This Row],[QUALIFICATION]]</f>
        <v>0</v>
      </c>
      <c r="I18" s="128"/>
      <c r="J18" s="69"/>
      <c r="K18" s="146">
        <f>Table5628[[#This Row],[QUALIFICATION ]]+Table5628[[#This Row],[FINALS ]]</f>
        <v>0</v>
      </c>
      <c r="L18" s="128"/>
      <c r="M18" s="69"/>
      <c r="N18" s="146">
        <f>Table5628[[#This Row],[QUALIFICATION  ]]+Table5628[[#This Row],[FINALS  ]]</f>
        <v>0</v>
      </c>
      <c r="O18" s="128"/>
      <c r="P18" s="69"/>
      <c r="Q18" s="146">
        <f>Table5628[[#This Row],[FINALS   ]]+Table5628[[#This Row],[QUALIFICATION   ]]</f>
        <v>0</v>
      </c>
      <c r="R18" s="175"/>
      <c r="S18" s="176"/>
      <c r="T18" s="146">
        <f>Table5628[[#This Row],[QUALIFICATION    ]]+Table5628[[#This Row],[FINALS    ]]</f>
        <v>0</v>
      </c>
      <c r="U18" s="152">
        <v>0.5</v>
      </c>
      <c r="V18" s="153">
        <v>24</v>
      </c>
      <c r="W18" s="150">
        <f>Table5628[[#This Row],[QUALIFICATION     ]]+Table5628[[#This Row],[FINALS     ]]</f>
        <v>24.5</v>
      </c>
    </row>
    <row r="19" spans="2:23" x14ac:dyDescent="0.2">
      <c r="B19" s="66">
        <v>12</v>
      </c>
      <c r="C19" s="149" t="s">
        <v>182</v>
      </c>
      <c r="D19" s="178" t="s">
        <v>183</v>
      </c>
      <c r="E19" s="147">
        <f>Table5628[[#This Row],[TOTAL]]+Table5628[[#This Row],[TOTAL     ]]+Table5628[[#This Row],[TOTAL ]]+Table5628[[#This Row],[TOTAL  ]]+Table5628[[#This Row],[TOTAL   ]]+Table5628[[#This Row],[TOTAL    ]]</f>
        <v>0</v>
      </c>
      <c r="F19" s="128"/>
      <c r="G19" s="69"/>
      <c r="H19" s="146">
        <f>Table5628[[#This Row],[FINALS]]+Table5628[[#This Row],[QUALIFICATION]]</f>
        <v>0</v>
      </c>
      <c r="I19" s="128"/>
      <c r="J19" s="69"/>
      <c r="K19" s="146">
        <f>Table5628[[#This Row],[QUALIFICATION ]]+Table5628[[#This Row],[FINALS ]]</f>
        <v>0</v>
      </c>
      <c r="L19" s="128"/>
      <c r="M19" s="69"/>
      <c r="N19" s="146">
        <f>Table5628[[#This Row],[QUALIFICATION  ]]+Table5628[[#This Row],[FINALS  ]]</f>
        <v>0</v>
      </c>
      <c r="O19" s="128"/>
      <c r="P19" s="69"/>
      <c r="Q19" s="146">
        <f>Table5628[[#This Row],[FINALS   ]]+Table5628[[#This Row],[QUALIFICATION   ]]</f>
        <v>0</v>
      </c>
      <c r="R19" s="148">
        <v>0</v>
      </c>
      <c r="S19" s="149">
        <v>0</v>
      </c>
      <c r="T19" s="150">
        <f>Table5628[[#This Row],[QUALIFICATION    ]]+Table5628[[#This Row],[FINALS    ]]</f>
        <v>0</v>
      </c>
      <c r="U19" s="152">
        <v>0</v>
      </c>
      <c r="V19" s="153">
        <v>0</v>
      </c>
      <c r="W19" s="150">
        <f>Table5628[[#This Row],[QUALIFICATION     ]]+Table5628[[#This Row],[FINALS     ]]</f>
        <v>0</v>
      </c>
    </row>
  </sheetData>
  <mergeCells count="12">
    <mergeCell ref="F6:H6"/>
    <mergeCell ref="I6:K6"/>
    <mergeCell ref="L6:N6"/>
    <mergeCell ref="O6:Q6"/>
    <mergeCell ref="U6:W6"/>
    <mergeCell ref="R6:T6"/>
    <mergeCell ref="F5:H5"/>
    <mergeCell ref="I5:K5"/>
    <mergeCell ref="L5:N5"/>
    <mergeCell ref="O5:Q5"/>
    <mergeCell ref="U5:W5"/>
    <mergeCell ref="R5:T5"/>
  </mergeCells>
  <conditionalFormatting sqref="C19 C8:C12 C14">
    <cfRule type="duplicateValues" dxfId="11" priority="5"/>
    <cfRule type="duplicateValues" dxfId="10" priority="6"/>
  </conditionalFormatting>
  <conditionalFormatting sqref="C1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L19"/>
  <sheetViews>
    <sheetView zoomScale="140" zoomScaleNormal="140" workbookViewId="0">
      <selection activeCell="H27" sqref="H27"/>
    </sheetView>
  </sheetViews>
  <sheetFormatPr baseColWidth="10" defaultColWidth="8.83203125" defaultRowHeight="15" x14ac:dyDescent="0.2"/>
  <cols>
    <col min="2" max="2" width="30" customWidth="1"/>
    <col min="3" max="3" width="9.83203125" style="126" customWidth="1"/>
    <col min="4" max="4" width="22.83203125" customWidth="1"/>
    <col min="5" max="5" width="9.5" customWidth="1"/>
    <col min="6" max="10" width="8.83203125" customWidth="1"/>
    <col min="12" max="12" width="16.1640625" bestFit="1" customWidth="1"/>
  </cols>
  <sheetData>
    <row r="2" spans="1:12" ht="34" x14ac:dyDescent="0.4">
      <c r="A2" s="78"/>
      <c r="B2" s="79" t="s">
        <v>158</v>
      </c>
      <c r="C2" s="80"/>
      <c r="D2" s="78"/>
      <c r="E2" s="78"/>
      <c r="F2" s="78"/>
      <c r="G2" s="78"/>
      <c r="H2" s="78"/>
      <c r="I2" s="78"/>
      <c r="J2" s="78"/>
      <c r="K2" s="78"/>
    </row>
    <row r="3" spans="1:12" ht="16" thickBot="1" x14ac:dyDescent="0.25"/>
    <row r="4" spans="1:12" ht="16" thickBot="1" x14ac:dyDescent="0.25">
      <c r="A4" s="81" t="s">
        <v>34</v>
      </c>
      <c r="B4" s="82" t="s">
        <v>14</v>
      </c>
      <c r="C4" s="83" t="s">
        <v>31</v>
      </c>
      <c r="D4" s="84" t="s">
        <v>4</v>
      </c>
      <c r="E4" s="83" t="s">
        <v>35</v>
      </c>
      <c r="F4" s="85" t="s">
        <v>36</v>
      </c>
      <c r="G4" s="85" t="s">
        <v>37</v>
      </c>
      <c r="H4" s="85" t="s">
        <v>38</v>
      </c>
      <c r="I4" s="85" t="s">
        <v>39</v>
      </c>
      <c r="J4" s="85" t="s">
        <v>40</v>
      </c>
      <c r="K4" s="154" t="s">
        <v>200</v>
      </c>
      <c r="L4" s="86" t="s">
        <v>3</v>
      </c>
    </row>
    <row r="5" spans="1:12" ht="15" customHeight="1" x14ac:dyDescent="0.2">
      <c r="A5" s="208">
        <v>1</v>
      </c>
      <c r="B5" s="213" t="s">
        <v>159</v>
      </c>
      <c r="C5" s="87" t="s">
        <v>160</v>
      </c>
      <c r="D5" s="88" t="s">
        <v>161</v>
      </c>
      <c r="E5" s="89" t="s">
        <v>162</v>
      </c>
      <c r="F5" s="129">
        <v>65</v>
      </c>
      <c r="G5" s="129">
        <v>106</v>
      </c>
      <c r="H5" s="129">
        <v>71</v>
      </c>
      <c r="I5" s="129">
        <v>25</v>
      </c>
      <c r="J5" s="131">
        <v>69</v>
      </c>
      <c r="K5" s="131">
        <v>108</v>
      </c>
      <c r="L5" s="218">
        <f>SUM(F9:K9)</f>
        <v>933</v>
      </c>
    </row>
    <row r="6" spans="1:12" ht="15" customHeight="1" x14ac:dyDescent="0.2">
      <c r="A6" s="209"/>
      <c r="B6" s="214"/>
      <c r="C6" s="87" t="s">
        <v>163</v>
      </c>
      <c r="D6" s="88" t="s">
        <v>164</v>
      </c>
      <c r="E6" s="89" t="s">
        <v>162</v>
      </c>
      <c r="F6" s="129">
        <v>75</v>
      </c>
      <c r="G6" s="129">
        <v>64</v>
      </c>
      <c r="H6" s="129">
        <v>100</v>
      </c>
      <c r="I6" s="129">
        <v>79</v>
      </c>
      <c r="J6" s="129">
        <v>71</v>
      </c>
      <c r="K6" s="129">
        <v>100</v>
      </c>
      <c r="L6" s="218"/>
    </row>
    <row r="7" spans="1:12" ht="15" customHeight="1" x14ac:dyDescent="0.2">
      <c r="A7" s="210"/>
      <c r="B7" s="215"/>
      <c r="C7" s="87" t="s">
        <v>165</v>
      </c>
      <c r="D7" s="92" t="s">
        <v>166</v>
      </c>
      <c r="E7" s="89" t="s">
        <v>162</v>
      </c>
      <c r="F7" s="91">
        <v>0</v>
      </c>
      <c r="G7" s="91">
        <v>57</v>
      </c>
      <c r="H7" s="91">
        <v>54.5</v>
      </c>
      <c r="I7" s="91">
        <v>24.5</v>
      </c>
      <c r="J7" s="91">
        <v>0</v>
      </c>
      <c r="K7" s="155">
        <v>55</v>
      </c>
      <c r="L7" s="219"/>
    </row>
    <row r="8" spans="1:12" ht="15" customHeight="1" x14ac:dyDescent="0.2">
      <c r="A8" s="211"/>
      <c r="B8" s="216"/>
      <c r="C8" s="87"/>
      <c r="D8" s="93"/>
      <c r="E8" s="89"/>
      <c r="F8" s="91"/>
      <c r="G8" s="91"/>
      <c r="H8" s="91"/>
      <c r="I8" s="91"/>
      <c r="J8" s="91"/>
      <c r="K8" s="91"/>
      <c r="L8" s="220"/>
    </row>
    <row r="9" spans="1:12" ht="16" thickBot="1" x14ac:dyDescent="0.25">
      <c r="A9" s="212"/>
      <c r="B9" s="217"/>
      <c r="C9" s="94"/>
      <c r="D9" s="95"/>
      <c r="E9" s="95"/>
      <c r="F9" s="96">
        <f t="shared" ref="F9:K9" si="0">F6+F5</f>
        <v>140</v>
      </c>
      <c r="G9" s="96">
        <f t="shared" si="0"/>
        <v>170</v>
      </c>
      <c r="H9" s="96">
        <f t="shared" si="0"/>
        <v>171</v>
      </c>
      <c r="I9" s="96">
        <f t="shared" si="0"/>
        <v>104</v>
      </c>
      <c r="J9" s="96">
        <f t="shared" si="0"/>
        <v>140</v>
      </c>
      <c r="K9" s="96">
        <f t="shared" si="0"/>
        <v>208</v>
      </c>
      <c r="L9" s="221"/>
    </row>
    <row r="10" spans="1:12" ht="15" customHeight="1" x14ac:dyDescent="0.2">
      <c r="A10" s="208">
        <v>2</v>
      </c>
      <c r="B10" s="213" t="s">
        <v>199</v>
      </c>
      <c r="C10" s="87" t="s">
        <v>92</v>
      </c>
      <c r="D10" s="130" t="s">
        <v>202</v>
      </c>
      <c r="E10" s="89" t="s">
        <v>17</v>
      </c>
      <c r="F10" s="131">
        <v>56</v>
      </c>
      <c r="G10" s="131">
        <v>2</v>
      </c>
      <c r="H10" s="131">
        <v>82</v>
      </c>
      <c r="I10" s="131">
        <v>65</v>
      </c>
      <c r="J10" s="131">
        <v>55</v>
      </c>
      <c r="K10" s="131">
        <v>104</v>
      </c>
      <c r="L10" s="218">
        <f>SUM(F14:K14)</f>
        <v>673</v>
      </c>
    </row>
    <row r="11" spans="1:12" ht="15" customHeight="1" x14ac:dyDescent="0.2">
      <c r="A11" s="209"/>
      <c r="B11" s="214"/>
      <c r="C11" s="87" t="s">
        <v>94</v>
      </c>
      <c r="D11" s="93" t="s">
        <v>201</v>
      </c>
      <c r="E11" s="89" t="s">
        <v>17</v>
      </c>
      <c r="F11" s="129">
        <v>72</v>
      </c>
      <c r="G11" s="129">
        <v>2</v>
      </c>
      <c r="H11" s="129">
        <v>63</v>
      </c>
      <c r="I11" s="129">
        <v>57</v>
      </c>
      <c r="J11" s="129">
        <v>106</v>
      </c>
      <c r="K11" s="129">
        <v>67</v>
      </c>
      <c r="L11" s="218"/>
    </row>
    <row r="12" spans="1:12" ht="15" customHeight="1" x14ac:dyDescent="0.2">
      <c r="A12" s="210"/>
      <c r="B12" s="215"/>
      <c r="C12" s="87"/>
      <c r="D12" s="93"/>
      <c r="E12" s="89"/>
      <c r="F12" s="91"/>
      <c r="G12" s="91"/>
      <c r="H12" s="91"/>
      <c r="I12" s="91"/>
      <c r="J12" s="91"/>
      <c r="K12" s="155"/>
      <c r="L12" s="219"/>
    </row>
    <row r="13" spans="1:12" ht="15" customHeight="1" x14ac:dyDescent="0.2">
      <c r="A13" s="211"/>
      <c r="B13" s="216"/>
      <c r="C13" s="87"/>
      <c r="D13" s="93"/>
      <c r="E13" s="89"/>
      <c r="F13" s="91"/>
      <c r="G13" s="91"/>
      <c r="H13" s="91"/>
      <c r="I13" s="91"/>
      <c r="J13" s="91"/>
      <c r="K13" s="91"/>
      <c r="L13" s="220"/>
    </row>
    <row r="14" spans="1:12" ht="16" thickBot="1" x14ac:dyDescent="0.25">
      <c r="A14" s="212"/>
      <c r="B14" s="217"/>
      <c r="C14" s="94"/>
      <c r="D14" s="95"/>
      <c r="E14" s="95"/>
      <c r="F14" s="96">
        <f>F11</f>
        <v>72</v>
      </c>
      <c r="G14" s="96">
        <f>G11</f>
        <v>2</v>
      </c>
      <c r="H14" s="96">
        <f>H11+H10</f>
        <v>145</v>
      </c>
      <c r="I14" s="96">
        <f>I10+I11</f>
        <v>122</v>
      </c>
      <c r="J14" s="96">
        <f>J10+J11</f>
        <v>161</v>
      </c>
      <c r="K14" s="96">
        <f>K11+K10</f>
        <v>171</v>
      </c>
      <c r="L14" s="221"/>
    </row>
    <row r="15" spans="1:12" ht="15" customHeight="1" x14ac:dyDescent="0.2">
      <c r="A15" s="208">
        <v>3</v>
      </c>
      <c r="B15" s="213" t="s">
        <v>167</v>
      </c>
      <c r="C15" s="87" t="s">
        <v>96</v>
      </c>
      <c r="D15" s="130" t="s">
        <v>168</v>
      </c>
      <c r="E15" s="89" t="s">
        <v>17</v>
      </c>
      <c r="F15" s="90" t="s">
        <v>169</v>
      </c>
      <c r="G15" s="90" t="s">
        <v>169</v>
      </c>
      <c r="H15" s="131">
        <v>100</v>
      </c>
      <c r="I15" s="131">
        <v>88</v>
      </c>
      <c r="J15" s="131">
        <v>62</v>
      </c>
      <c r="K15" s="131">
        <v>90</v>
      </c>
      <c r="L15" s="218">
        <f>SUM(F19:K19)</f>
        <v>571</v>
      </c>
    </row>
    <row r="16" spans="1:12" ht="15" customHeight="1" x14ac:dyDescent="0.2">
      <c r="A16" s="209"/>
      <c r="B16" s="214"/>
      <c r="C16" s="87" t="s">
        <v>101</v>
      </c>
      <c r="D16" s="93" t="s">
        <v>170</v>
      </c>
      <c r="E16" s="89" t="s">
        <v>17</v>
      </c>
      <c r="F16" s="129">
        <v>69</v>
      </c>
      <c r="G16" s="129">
        <v>0</v>
      </c>
      <c r="H16" s="129">
        <v>56</v>
      </c>
      <c r="I16" s="129">
        <v>25</v>
      </c>
      <c r="J16" s="129">
        <v>26</v>
      </c>
      <c r="K16" s="129">
        <v>55</v>
      </c>
      <c r="L16" s="218"/>
    </row>
    <row r="17" spans="1:12" ht="15" customHeight="1" x14ac:dyDescent="0.2">
      <c r="A17" s="210"/>
      <c r="B17" s="215"/>
      <c r="C17" s="87"/>
      <c r="D17" s="93"/>
      <c r="E17" s="89"/>
      <c r="F17" s="91"/>
      <c r="G17" s="91"/>
      <c r="H17" s="91"/>
      <c r="I17" s="91"/>
      <c r="J17" s="91"/>
      <c r="K17" s="91"/>
      <c r="L17" s="219"/>
    </row>
    <row r="18" spans="1:12" ht="15" customHeight="1" x14ac:dyDescent="0.2">
      <c r="A18" s="211"/>
      <c r="B18" s="216"/>
      <c r="C18" s="87"/>
      <c r="D18" s="93"/>
      <c r="E18" s="89"/>
      <c r="F18" s="91"/>
      <c r="G18" s="91"/>
      <c r="H18" s="91"/>
      <c r="I18" s="91"/>
      <c r="J18" s="91"/>
      <c r="K18" s="91"/>
      <c r="L18" s="220"/>
    </row>
    <row r="19" spans="1:12" ht="16" thickBot="1" x14ac:dyDescent="0.25">
      <c r="A19" s="212"/>
      <c r="B19" s="217"/>
      <c r="C19" s="94"/>
      <c r="D19" s="95"/>
      <c r="E19" s="95"/>
      <c r="F19" s="96">
        <f>F16</f>
        <v>69</v>
      </c>
      <c r="G19" s="96">
        <f>G16</f>
        <v>0</v>
      </c>
      <c r="H19" s="96">
        <f>H16+H15</f>
        <v>156</v>
      </c>
      <c r="I19" s="96">
        <f>I15+I16</f>
        <v>113</v>
      </c>
      <c r="J19" s="96">
        <f>J15+J16</f>
        <v>88</v>
      </c>
      <c r="K19" s="96">
        <f>K16+K15</f>
        <v>145</v>
      </c>
      <c r="L19" s="221"/>
    </row>
  </sheetData>
  <mergeCells count="9">
    <mergeCell ref="A15:A19"/>
    <mergeCell ref="B15:B19"/>
    <mergeCell ref="L15:L19"/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DS</vt:lpstr>
      <vt:lpstr>QUALIFICATION</vt:lpstr>
      <vt:lpstr>QUALIFICATION_TOTAL</vt:lpstr>
      <vt:lpstr>TOP32E</vt:lpstr>
      <vt:lpstr>TOTAL</vt:lpstr>
      <vt:lpstr>NEZ</vt:lpstr>
      <vt:lpstr>LIVONIA</vt:lpstr>
      <vt:lpstr>TOTALLV</vt:lpstr>
      <vt:lpstr>TEAMSLV</vt:lpstr>
      <vt:lpstr>BALTICS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2022-10-08T14:01:42Z</cp:lastPrinted>
  <dcterms:created xsi:type="dcterms:W3CDTF">2017-04-26T13:26:57Z</dcterms:created>
  <dcterms:modified xsi:type="dcterms:W3CDTF">2022-10-08T16:27:08Z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2022-09-08T17:26:18Z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4623ed9d-780f-497d-a28c-4c298e12a883</vt:lpwstr>
  </property>
  <property fmtid="{D5CDD505-2E9C-101B-9397-08002B2CF9AE}" pid="8" name="MSIP_Label_49aa7217-ffdb-4b20-93f6-d4a846931f54_ContentBits">
    <vt:lpwstr>2</vt:lpwstr>
  </property>
</Properties>
</file>