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8_stage_bksb_whitch_kattle/LAF/"/>
    </mc:Choice>
  </mc:AlternateContent>
  <xr:revisionPtr revIDLastSave="0" documentId="13_ncr:1_{3E3EDC78-F375-3D4E-963E-FDEF5CFBB835}" xr6:coauthVersionLast="47" xr6:coauthVersionMax="47" xr10:uidLastSave="{00000000-0000-0000-0000-000000000000}"/>
  <bookViews>
    <workbookView xWindow="59960" yWindow="500" windowWidth="32200" windowHeight="28300" xr2:uid="{00000000-000D-0000-FFFF-FFFF00000000}"/>
  </bookViews>
  <sheets>
    <sheet name="DS" sheetId="4" r:id="rId1"/>
    <sheet name="QUALIFICATION" sheetId="6" r:id="rId2"/>
    <sheet name="QUALIFICATION_TOTAL" sheetId="7" r:id="rId3"/>
    <sheet name="TOP32" sheetId="29" r:id="rId4"/>
    <sheet name="TOP32X" sheetId="30" r:id="rId5"/>
    <sheet name="TOTAL" sheetId="26" r:id="rId6"/>
    <sheet name="TOTALLV" sheetId="33" r:id="rId7"/>
    <sheet name="TOTALEE" sheetId="34" r:id="rId8"/>
    <sheet name="TEAMSLV" sheetId="27" r:id="rId9"/>
    <sheet name="JUNIOR CUP" sheetId="3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35" l="1"/>
  <c r="N8" i="35"/>
  <c r="K8" i="35"/>
  <c r="H8" i="35"/>
  <c r="Q7" i="35"/>
  <c r="N7" i="35"/>
  <c r="K7" i="35"/>
  <c r="H7" i="35"/>
  <c r="Q6" i="35"/>
  <c r="N6" i="35"/>
  <c r="K6" i="35"/>
  <c r="H6" i="35"/>
  <c r="E6" i="35" s="1"/>
  <c r="E8" i="35" l="1"/>
  <c r="E7" i="35"/>
  <c r="H21" i="34"/>
  <c r="E21" i="34" s="1"/>
  <c r="H20" i="34"/>
  <c r="E20" i="34" s="1"/>
  <c r="H19" i="34"/>
  <c r="E19" i="34" s="1"/>
  <c r="H18" i="34"/>
  <c r="E18" i="34" s="1"/>
  <c r="H17" i="34"/>
  <c r="E17" i="34" s="1"/>
  <c r="H16" i="34"/>
  <c r="E16" i="34" s="1"/>
  <c r="H15" i="34"/>
  <c r="E15" i="34" s="1"/>
  <c r="H14" i="34"/>
  <c r="E14" i="34" s="1"/>
  <c r="H13" i="34"/>
  <c r="E13" i="34" s="1"/>
  <c r="H12" i="34"/>
  <c r="E12" i="34" s="1"/>
  <c r="H11" i="34"/>
  <c r="E11" i="34" s="1"/>
  <c r="H10" i="34"/>
  <c r="E10" i="34" s="1"/>
  <c r="H9" i="34"/>
  <c r="E9" i="34" s="1"/>
  <c r="H8" i="34"/>
  <c r="E8" i="34" s="1"/>
  <c r="H7" i="34"/>
  <c r="E7" i="34" s="1"/>
  <c r="H6" i="34"/>
  <c r="E6" i="34" s="1"/>
  <c r="F49" i="27" l="1"/>
  <c r="E49" i="27"/>
  <c r="J45" i="27" s="1"/>
  <c r="G44" i="27"/>
  <c r="F44" i="27"/>
  <c r="E44" i="27"/>
  <c r="J40" i="27" s="1"/>
  <c r="H39" i="27"/>
  <c r="G39" i="27"/>
  <c r="F39" i="27"/>
  <c r="E39" i="27"/>
  <c r="J35" i="27"/>
  <c r="H34" i="27"/>
  <c r="G34" i="27"/>
  <c r="J30" i="27" s="1"/>
  <c r="F34" i="27"/>
  <c r="E34" i="27"/>
  <c r="H29" i="27"/>
  <c r="G29" i="27"/>
  <c r="F29" i="27"/>
  <c r="E29" i="27"/>
  <c r="J25" i="27" s="1"/>
  <c r="H24" i="27"/>
  <c r="G24" i="27"/>
  <c r="F24" i="27"/>
  <c r="E24" i="27"/>
  <c r="J20" i="27"/>
  <c r="H19" i="27"/>
  <c r="G19" i="27"/>
  <c r="F19" i="27"/>
  <c r="E19" i="27"/>
  <c r="H14" i="27"/>
  <c r="G14" i="27"/>
  <c r="F14" i="27"/>
  <c r="E14" i="27"/>
  <c r="J10" i="27"/>
  <c r="H9" i="27"/>
  <c r="G9" i="27"/>
  <c r="F9" i="27"/>
  <c r="E9" i="27"/>
  <c r="H59" i="33"/>
  <c r="K59" i="33"/>
  <c r="N59" i="33"/>
  <c r="Q59" i="33"/>
  <c r="H61" i="33"/>
  <c r="K61" i="33"/>
  <c r="N61" i="33"/>
  <c r="Q61" i="33"/>
  <c r="H60" i="33"/>
  <c r="K60" i="33"/>
  <c r="N60" i="33"/>
  <c r="Q60" i="33"/>
  <c r="H78" i="33"/>
  <c r="K78" i="33"/>
  <c r="N78" i="33"/>
  <c r="Q78" i="33"/>
  <c r="H43" i="33"/>
  <c r="K43" i="33"/>
  <c r="N43" i="33"/>
  <c r="Q43" i="33"/>
  <c r="H29" i="26"/>
  <c r="H10" i="26"/>
  <c r="H11" i="26"/>
  <c r="H13" i="26"/>
  <c r="H7" i="26"/>
  <c r="H22" i="26"/>
  <c r="H8" i="26"/>
  <c r="H23" i="26"/>
  <c r="H9" i="26"/>
  <c r="H24" i="26"/>
  <c r="H12" i="26"/>
  <c r="H25" i="26"/>
  <c r="H26" i="26"/>
  <c r="H27" i="26"/>
  <c r="H14" i="26"/>
  <c r="H6" i="26"/>
  <c r="H15" i="26"/>
  <c r="H28" i="26"/>
  <c r="H30" i="26"/>
  <c r="H17" i="26"/>
  <c r="H18" i="26"/>
  <c r="H19" i="26"/>
  <c r="H31" i="26"/>
  <c r="H20" i="26"/>
  <c r="H32" i="26"/>
  <c r="H21" i="26"/>
  <c r="H33" i="26"/>
  <c r="H16" i="26"/>
  <c r="H34" i="26"/>
  <c r="H35" i="26"/>
  <c r="H36" i="26"/>
  <c r="H37" i="26"/>
  <c r="H38" i="26"/>
  <c r="H46" i="26"/>
  <c r="H47" i="26"/>
  <c r="H40" i="26"/>
  <c r="H53" i="26"/>
  <c r="H54" i="26"/>
  <c r="H55" i="26"/>
  <c r="H48" i="26"/>
  <c r="H56" i="26"/>
  <c r="H49" i="26"/>
  <c r="H57" i="26"/>
  <c r="H58" i="26"/>
  <c r="H50" i="26"/>
  <c r="H59" i="26"/>
  <c r="H39" i="26"/>
  <c r="H60" i="26"/>
  <c r="H61" i="26"/>
  <c r="H62" i="26"/>
  <c r="H41" i="26"/>
  <c r="H63" i="26"/>
  <c r="H42" i="26"/>
  <c r="H43" i="26"/>
  <c r="H64" i="26"/>
  <c r="H44" i="26"/>
  <c r="H65" i="26"/>
  <c r="H45" i="26"/>
  <c r="H51" i="26"/>
  <c r="H52" i="26"/>
  <c r="H66" i="26"/>
  <c r="H67" i="26"/>
  <c r="H68" i="26"/>
  <c r="N7" i="33"/>
  <c r="N8" i="33"/>
  <c r="N10" i="33"/>
  <c r="N11" i="33"/>
  <c r="N9" i="33"/>
  <c r="N14" i="33"/>
  <c r="N15" i="33"/>
  <c r="N19" i="33"/>
  <c r="N16" i="33"/>
  <c r="N12" i="33"/>
  <c r="N13" i="33"/>
  <c r="N20" i="33"/>
  <c r="N21" i="33"/>
  <c r="N22" i="33"/>
  <c r="N17" i="33"/>
  <c r="N26" i="33"/>
  <c r="N18" i="33"/>
  <c r="N23" i="33"/>
  <c r="N24" i="33"/>
  <c r="N28" i="33"/>
  <c r="N31" i="33"/>
  <c r="N30" i="33"/>
  <c r="N34" i="33"/>
  <c r="N37" i="33"/>
  <c r="N38" i="33"/>
  <c r="N32" i="33"/>
  <c r="N36" i="33"/>
  <c r="N40" i="33"/>
  <c r="N27" i="33"/>
  <c r="N35" i="33"/>
  <c r="N41" i="33"/>
  <c r="N39" i="33"/>
  <c r="N33" i="33"/>
  <c r="N48" i="33"/>
  <c r="N47" i="33"/>
  <c r="N45" i="33"/>
  <c r="N29" i="33"/>
  <c r="N51" i="33"/>
  <c r="N50" i="33"/>
  <c r="N52" i="33"/>
  <c r="N54" i="33"/>
  <c r="N46" i="33"/>
  <c r="N44" i="33"/>
  <c r="N55" i="33"/>
  <c r="N56" i="33"/>
  <c r="N57" i="33"/>
  <c r="N58" i="33"/>
  <c r="N53" i="33"/>
  <c r="N25" i="33"/>
  <c r="N49" i="33"/>
  <c r="N65" i="33"/>
  <c r="N66" i="33"/>
  <c r="N68" i="33"/>
  <c r="N69" i="33"/>
  <c r="N62" i="33"/>
  <c r="N70" i="33"/>
  <c r="N71" i="33"/>
  <c r="N72" i="33"/>
  <c r="N63" i="33"/>
  <c r="N64" i="33"/>
  <c r="N74" i="33"/>
  <c r="N75" i="33"/>
  <c r="N76" i="33"/>
  <c r="N77" i="33"/>
  <c r="N79" i="33"/>
  <c r="N42" i="33"/>
  <c r="N80" i="33"/>
  <c r="N73" i="33"/>
  <c r="N81" i="33"/>
  <c r="N82" i="33"/>
  <c r="N67" i="33"/>
  <c r="N83" i="33"/>
  <c r="N84" i="33"/>
  <c r="Q7" i="33"/>
  <c r="Q8" i="33"/>
  <c r="Q10" i="33"/>
  <c r="Q11" i="33"/>
  <c r="Q9" i="33"/>
  <c r="Q14" i="33"/>
  <c r="Q15" i="33"/>
  <c r="Q19" i="33"/>
  <c r="Q16" i="33"/>
  <c r="Q12" i="33"/>
  <c r="Q13" i="33"/>
  <c r="Q20" i="33"/>
  <c r="Q21" i="33"/>
  <c r="Q22" i="33"/>
  <c r="Q17" i="33"/>
  <c r="Q26" i="33"/>
  <c r="Q18" i="33"/>
  <c r="Q23" i="33"/>
  <c r="Q24" i="33"/>
  <c r="Q28" i="33"/>
  <c r="Q31" i="33"/>
  <c r="Q30" i="33"/>
  <c r="Q34" i="33"/>
  <c r="Q37" i="33"/>
  <c r="Q38" i="33"/>
  <c r="Q32" i="33"/>
  <c r="Q36" i="33"/>
  <c r="Q40" i="33"/>
  <c r="Q27" i="33"/>
  <c r="Q35" i="33"/>
  <c r="Q41" i="33"/>
  <c r="Q39" i="33"/>
  <c r="Q33" i="33"/>
  <c r="Q48" i="33"/>
  <c r="Q47" i="33"/>
  <c r="Q45" i="33"/>
  <c r="Q29" i="33"/>
  <c r="Q51" i="33"/>
  <c r="Q50" i="33"/>
  <c r="Q52" i="33"/>
  <c r="Q54" i="33"/>
  <c r="Q46" i="33"/>
  <c r="Q44" i="33"/>
  <c r="Q55" i="33"/>
  <c r="Q56" i="33"/>
  <c r="Q57" i="33"/>
  <c r="Q58" i="33"/>
  <c r="Q53" i="33"/>
  <c r="Q25" i="33"/>
  <c r="Q49" i="33"/>
  <c r="Q65" i="33"/>
  <c r="Q66" i="33"/>
  <c r="Q68" i="33"/>
  <c r="Q69" i="33"/>
  <c r="Q62" i="33"/>
  <c r="Q70" i="33"/>
  <c r="Q71" i="33"/>
  <c r="Q72" i="33"/>
  <c r="Q63" i="33"/>
  <c r="Q64" i="33"/>
  <c r="Q74" i="33"/>
  <c r="Q75" i="33"/>
  <c r="Q76" i="33"/>
  <c r="Q77" i="33"/>
  <c r="Q79" i="33"/>
  <c r="Q42" i="33"/>
  <c r="Q80" i="33"/>
  <c r="Q73" i="33"/>
  <c r="Q81" i="33"/>
  <c r="Q82" i="33"/>
  <c r="Q67" i="33"/>
  <c r="Q83" i="33"/>
  <c r="Q84" i="33"/>
  <c r="K84" i="33"/>
  <c r="H84" i="33"/>
  <c r="K83" i="33"/>
  <c r="H83" i="33"/>
  <c r="K67" i="33"/>
  <c r="H67" i="33"/>
  <c r="K82" i="33"/>
  <c r="H82" i="33"/>
  <c r="K81" i="33"/>
  <c r="H81" i="33"/>
  <c r="K73" i="33"/>
  <c r="H73" i="33"/>
  <c r="K80" i="33"/>
  <c r="H80" i="33"/>
  <c r="K42" i="33"/>
  <c r="H42" i="33"/>
  <c r="K79" i="33"/>
  <c r="H79" i="33"/>
  <c r="K58" i="33"/>
  <c r="H58" i="33"/>
  <c r="K57" i="33"/>
  <c r="H57" i="33"/>
  <c r="K56" i="33"/>
  <c r="H56" i="33"/>
  <c r="K46" i="33"/>
  <c r="H46" i="33"/>
  <c r="K54" i="33"/>
  <c r="H54" i="33"/>
  <c r="K77" i="33"/>
  <c r="H77" i="33"/>
  <c r="K76" i="33"/>
  <c r="H76" i="33"/>
  <c r="K75" i="33"/>
  <c r="H75" i="33"/>
  <c r="K74" i="33"/>
  <c r="H74" i="33"/>
  <c r="K50" i="33"/>
  <c r="H50" i="33"/>
  <c r="K64" i="33"/>
  <c r="H64" i="33"/>
  <c r="K63" i="33"/>
  <c r="H63" i="33"/>
  <c r="K72" i="33"/>
  <c r="H72" i="33"/>
  <c r="K71" i="33"/>
  <c r="H71" i="33"/>
  <c r="K70" i="33"/>
  <c r="H70" i="33"/>
  <c r="K62" i="33"/>
  <c r="H62" i="33"/>
  <c r="K69" i="33"/>
  <c r="H69" i="33"/>
  <c r="K68" i="33"/>
  <c r="H68" i="33"/>
  <c r="K66" i="33"/>
  <c r="H66" i="33"/>
  <c r="K65" i="33"/>
  <c r="H65" i="33"/>
  <c r="K25" i="33"/>
  <c r="H25" i="33"/>
  <c r="K49" i="33"/>
  <c r="H49" i="33"/>
  <c r="K53" i="33"/>
  <c r="H53" i="33"/>
  <c r="K55" i="33"/>
  <c r="H55" i="33"/>
  <c r="K44" i="33"/>
  <c r="H44" i="33"/>
  <c r="K52" i="33"/>
  <c r="H52" i="33"/>
  <c r="K35" i="33"/>
  <c r="H35" i="33"/>
  <c r="K51" i="33"/>
  <c r="H51" i="33"/>
  <c r="K29" i="33"/>
  <c r="H29" i="33"/>
  <c r="K45" i="33"/>
  <c r="H45" i="33"/>
  <c r="K36" i="33"/>
  <c r="H36" i="33"/>
  <c r="K47" i="33"/>
  <c r="H47" i="33"/>
  <c r="K38" i="33"/>
  <c r="H38" i="33"/>
  <c r="K26" i="33"/>
  <c r="H26" i="33"/>
  <c r="K48" i="33"/>
  <c r="H48" i="33"/>
  <c r="K33" i="33"/>
  <c r="H33" i="33"/>
  <c r="K22" i="33"/>
  <c r="H22" i="33"/>
  <c r="K39" i="33"/>
  <c r="H39" i="33"/>
  <c r="K41" i="33"/>
  <c r="H41" i="33"/>
  <c r="K27" i="33"/>
  <c r="H27" i="33"/>
  <c r="K40" i="33"/>
  <c r="H40" i="33"/>
  <c r="K19" i="33"/>
  <c r="H19" i="33"/>
  <c r="K32" i="33"/>
  <c r="H32" i="33"/>
  <c r="K37" i="33"/>
  <c r="H37" i="33"/>
  <c r="K24" i="33"/>
  <c r="H24" i="33"/>
  <c r="K30" i="33"/>
  <c r="H30" i="33"/>
  <c r="K20" i="33"/>
  <c r="H20" i="33"/>
  <c r="K17" i="33"/>
  <c r="H17" i="33"/>
  <c r="K31" i="33"/>
  <c r="H31" i="33"/>
  <c r="K13" i="33"/>
  <c r="H13" i="33"/>
  <c r="K28" i="33"/>
  <c r="H28" i="33"/>
  <c r="K12" i="33"/>
  <c r="H12" i="33"/>
  <c r="K34" i="33"/>
  <c r="H34" i="33"/>
  <c r="K23" i="33"/>
  <c r="H23" i="33"/>
  <c r="K18" i="33"/>
  <c r="H18" i="33"/>
  <c r="K21" i="33"/>
  <c r="H21" i="33"/>
  <c r="K14" i="33"/>
  <c r="H14" i="33"/>
  <c r="K15" i="33"/>
  <c r="H15" i="33"/>
  <c r="K10" i="33"/>
  <c r="H10" i="33"/>
  <c r="K16" i="33"/>
  <c r="H16" i="33"/>
  <c r="K11" i="33"/>
  <c r="H11" i="33"/>
  <c r="K9" i="33"/>
  <c r="H9" i="33"/>
  <c r="K8" i="33"/>
  <c r="H8" i="33"/>
  <c r="K7" i="33"/>
  <c r="H7" i="33"/>
  <c r="J15" i="27" l="1"/>
  <c r="J5" i="27"/>
  <c r="E59" i="33"/>
  <c r="E61" i="33"/>
  <c r="E60" i="33"/>
  <c r="E67" i="33"/>
  <c r="E80" i="33"/>
  <c r="E62" i="33"/>
  <c r="E15" i="33"/>
  <c r="E53" i="33"/>
  <c r="E45" i="33"/>
  <c r="E34" i="33"/>
  <c r="E64" i="33"/>
  <c r="E83" i="33"/>
  <c r="E78" i="33"/>
  <c r="E84" i="33"/>
  <c r="E29" i="33"/>
  <c r="E21" i="33"/>
  <c r="E7" i="33"/>
  <c r="E37" i="33"/>
  <c r="E47" i="33"/>
  <c r="E82" i="33"/>
  <c r="E72" i="33"/>
  <c r="E48" i="33"/>
  <c r="E30" i="33"/>
  <c r="E12" i="33"/>
  <c r="E58" i="33"/>
  <c r="E33" i="33"/>
  <c r="E16" i="33"/>
  <c r="E63" i="33"/>
  <c r="E20" i="33"/>
  <c r="E43" i="33"/>
  <c r="E13" i="33"/>
  <c r="E57" i="33"/>
  <c r="E81" i="33"/>
  <c r="E73" i="33"/>
  <c r="E70" i="33"/>
  <c r="E55" i="33"/>
  <c r="E39" i="33"/>
  <c r="E28" i="33"/>
  <c r="E19" i="33"/>
  <c r="E74" i="33"/>
  <c r="E56" i="33"/>
  <c r="E44" i="33"/>
  <c r="E41" i="33"/>
  <c r="E42" i="33"/>
  <c r="E69" i="33"/>
  <c r="E46" i="33"/>
  <c r="E35" i="33"/>
  <c r="E23" i="33"/>
  <c r="E14" i="33"/>
  <c r="E38" i="33"/>
  <c r="E24" i="33"/>
  <c r="E79" i="33"/>
  <c r="E68" i="33"/>
  <c r="E54" i="33"/>
  <c r="E27" i="33"/>
  <c r="E18" i="33"/>
  <c r="E9" i="33"/>
  <c r="E71" i="33"/>
  <c r="E77" i="33"/>
  <c r="E66" i="33"/>
  <c r="E52" i="33"/>
  <c r="E40" i="33"/>
  <c r="E26" i="33"/>
  <c r="E11" i="33"/>
  <c r="E25" i="33"/>
  <c r="E31" i="33"/>
  <c r="E76" i="33"/>
  <c r="E65" i="33"/>
  <c r="E50" i="33"/>
  <c r="E36" i="33"/>
  <c r="E17" i="33"/>
  <c r="E10" i="33"/>
  <c r="E75" i="33"/>
  <c r="E49" i="33"/>
  <c r="E51" i="33"/>
  <c r="E32" i="33"/>
  <c r="E22" i="33"/>
  <c r="E8" i="33"/>
  <c r="E55" i="26"/>
  <c r="E35" i="26"/>
  <c r="E7" i="26"/>
  <c r="E37" i="26"/>
  <c r="E33" i="26"/>
  <c r="E29" i="26"/>
  <c r="E20" i="26"/>
  <c r="E65" i="26"/>
  <c r="E9" i="26"/>
  <c r="E59" i="26"/>
  <c r="E34" i="26"/>
  <c r="E32" i="26"/>
  <c r="E21" i="26" l="1"/>
  <c r="E51" i="26"/>
  <c r="E50" i="26"/>
  <c r="E52" i="26" l="1"/>
  <c r="E45" i="26"/>
  <c r="E66" i="26" l="1"/>
  <c r="E54" i="26"/>
  <c r="E60" i="26"/>
  <c r="E58" i="26"/>
  <c r="E31" i="26"/>
  <c r="E56" i="26"/>
  <c r="E47" i="26"/>
  <c r="E63" i="26"/>
  <c r="E48" i="26"/>
  <c r="E19" i="26"/>
  <c r="E57" i="26"/>
  <c r="E62" i="26"/>
  <c r="E49" i="26"/>
  <c r="E53" i="26"/>
  <c r="E67" i="26"/>
  <c r="E61" i="26"/>
  <c r="E39" i="26"/>
  <c r="E22" i="26"/>
  <c r="E26" i="26"/>
  <c r="E28" i="26"/>
  <c r="E46" i="26"/>
  <c r="E41" i="26"/>
  <c r="E16" i="26"/>
  <c r="E42" i="26"/>
  <c r="E68" i="26"/>
  <c r="E15" i="26"/>
  <c r="E13" i="26"/>
  <c r="E44" i="26"/>
  <c r="E24" i="26"/>
  <c r="E36" i="26"/>
  <c r="E10" i="26"/>
  <c r="E23" i="26"/>
  <c r="E18" i="26"/>
  <c r="E27" i="26"/>
  <c r="E11" i="26"/>
  <c r="E6" i="26"/>
  <c r="E38" i="26"/>
  <c r="E43" i="26"/>
  <c r="E25" i="26"/>
  <c r="E30" i="26"/>
  <c r="E8" i="26"/>
  <c r="E64" i="26"/>
  <c r="E40" i="26"/>
  <c r="E14" i="26"/>
  <c r="E12" i="26"/>
  <c r="E17" i="26"/>
</calcChain>
</file>

<file path=xl/sharedStrings.xml><?xml version="1.0" encoding="utf-8"?>
<sst xmlns="http://schemas.openxmlformats.org/spreadsheetml/2006/main" count="1372" uniqueCount="345">
  <si>
    <t>#</t>
  </si>
  <si>
    <t>/Laila Ķeipāne/</t>
  </si>
  <si>
    <t>JOSLA</t>
  </si>
  <si>
    <t>LEŅĶIS</t>
  </si>
  <si>
    <t>KOPĀ</t>
  </si>
  <si>
    <t>DALĪBNIEKS</t>
  </si>
  <si>
    <t>KVALIFIKĀCIJA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</si>
  <si>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</si>
  <si>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</si>
  <si>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</si>
  <si>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</si>
  <si>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</si>
  <si>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</si>
  <si>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</si>
  <si>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</si>
  <si>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</si>
  <si>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TOP 32</t>
  </si>
  <si>
    <t>KVALIFIKĀCIJAS BRAUCIENS 1</t>
  </si>
  <si>
    <t xml:space="preserve"> KVALIFIKĀCIJAS BRAUCIENS 2</t>
  </si>
  <si>
    <t>START NR.</t>
  </si>
  <si>
    <t>BEST Q</t>
  </si>
  <si>
    <t>STREET KLASE</t>
  </si>
  <si>
    <t>FINĀLS</t>
  </si>
  <si>
    <t>KOMANDA</t>
  </si>
  <si>
    <t>EE89</t>
  </si>
  <si>
    <t>EE23</t>
  </si>
  <si>
    <t>EE20</t>
  </si>
  <si>
    <t>Edgars Zareckis</t>
  </si>
  <si>
    <t>Elvijs Kuļijevs</t>
  </si>
  <si>
    <t>Emīls Segliņš</t>
  </si>
  <si>
    <t>Igors Vozņakovskis</t>
  </si>
  <si>
    <t>Jurijs Ivanovs</t>
  </si>
  <si>
    <t>Karl-Sander Joonson</t>
  </si>
  <si>
    <t>Ketija Birzule</t>
  </si>
  <si>
    <t>Kirill Žukov</t>
  </si>
  <si>
    <t xml:space="preserve">Kristaps Pelēcis </t>
  </si>
  <si>
    <t>Kristjan Järve</t>
  </si>
  <si>
    <t>Māris Zukulis</t>
  </si>
  <si>
    <t>Martin Ojaste</t>
  </si>
  <si>
    <t>Matīss Lācis</t>
  </si>
  <si>
    <t>Normunds Kampe</t>
  </si>
  <si>
    <t>Raik Käo</t>
  </si>
  <si>
    <t>Raimonds Drevinskis</t>
  </si>
  <si>
    <t>Raivis Ruģelis</t>
  </si>
  <si>
    <t xml:space="preserve">Sergejs Jakovlevs </t>
  </si>
  <si>
    <t>Uģis Jurovs</t>
  </si>
  <si>
    <t>Ahti Kurm</t>
  </si>
  <si>
    <t>Aleksandrs Borisovs</t>
  </si>
  <si>
    <t>Aleksejs Ņikitins</t>
  </si>
  <si>
    <t>Armands Šteinbergs</t>
  </si>
  <si>
    <t>Artūrs Rieka</t>
  </si>
  <si>
    <t>Artūrs Šulcs</t>
  </si>
  <si>
    <t>Dāniels Kalniņš</t>
  </si>
  <si>
    <t>EE</t>
  </si>
  <si>
    <t>LV</t>
  </si>
  <si>
    <t>EE22</t>
  </si>
  <si>
    <t>EE6</t>
  </si>
  <si>
    <t>EE7</t>
  </si>
  <si>
    <t>EE13</t>
  </si>
  <si>
    <t>EE34</t>
  </si>
  <si>
    <t>1.POSMS</t>
  </si>
  <si>
    <t>NR.P.K.</t>
  </si>
  <si>
    <t>STARTA NR.</t>
  </si>
  <si>
    <t>VĀRDS, UZVĀRDS</t>
  </si>
  <si>
    <t>KVALIFIKĀCIJA
KAUSS</t>
  </si>
  <si>
    <t>KOPVĒRTĒJUMS</t>
  </si>
  <si>
    <t>LATVIJAS DRIFTA KAUSA KOMANDU IESKAITE STREET</t>
  </si>
  <si>
    <t>VIETA</t>
  </si>
  <si>
    <t>1. posms</t>
  </si>
  <si>
    <t>2. posms</t>
  </si>
  <si>
    <t>3. posms</t>
  </si>
  <si>
    <t>4. posms</t>
  </si>
  <si>
    <t>5. posms</t>
  </si>
  <si>
    <t>Reino Kolk</t>
  </si>
  <si>
    <t>BKSB, RĪGA</t>
  </si>
  <si>
    <t>Clerk of the Course:</t>
  </si>
  <si>
    <t>Secretary of the event:</t>
  </si>
  <si>
    <t>STREET CLASS</t>
  </si>
  <si>
    <t>STREET CLASS X</t>
  </si>
  <si>
    <t>14.05-15.05.2022, BKSB, RĪGA</t>
  </si>
  <si>
    <t>QUALIFICATION RESULTS</t>
  </si>
  <si>
    <t>CAR NO.</t>
  </si>
  <si>
    <t>NAME SURNAME</t>
  </si>
  <si>
    <t>Q1</t>
  </si>
  <si>
    <t>Q2</t>
  </si>
  <si>
    <t>REGISTERED DRIVERS LIST</t>
  </si>
  <si>
    <t>Car no.</t>
  </si>
  <si>
    <t>Name Surname</t>
  </si>
  <si>
    <t>Country</t>
  </si>
  <si>
    <t>Aleksandrs Semjonovs</t>
  </si>
  <si>
    <t>Anatolijs Polukejevs</t>
  </si>
  <si>
    <t>Artūrs Bondars</t>
  </si>
  <si>
    <t>Dainis Zemnieks</t>
  </si>
  <si>
    <t>Edgars Vasiļjevs</t>
  </si>
  <si>
    <t>Emīls Tīsiņš</t>
  </si>
  <si>
    <t>Ēriks Levizers</t>
  </si>
  <si>
    <t>Gints Grencbergs</t>
  </si>
  <si>
    <t>Gustavs Koržeņevskis</t>
  </si>
  <si>
    <t>Hannes Jürgens</t>
  </si>
  <si>
    <t>Harijs Bildarts</t>
  </si>
  <si>
    <t>Henri Tapio Sulkinoja</t>
  </si>
  <si>
    <t>Imants Ozoliņš</t>
  </si>
  <si>
    <t>Jānis Paeglītis</t>
  </si>
  <si>
    <t>Jānis Taukulis</t>
  </si>
  <si>
    <t>Jevgēnijs Abramovs</t>
  </si>
  <si>
    <t>Kenets Valters</t>
  </si>
  <si>
    <t>Deniss Smislovs</t>
  </si>
  <si>
    <t>Kirils Malinovskis</t>
  </si>
  <si>
    <t>Markuss Muižnieks</t>
  </si>
  <si>
    <t>Mārtiņš Andersons</t>
  </si>
  <si>
    <t>Nauris Nils Rudzītis</t>
  </si>
  <si>
    <t>Pēteris Lācis</t>
  </si>
  <si>
    <t>Raitis Jurčs</t>
  </si>
  <si>
    <t>Raivis Šņukuts</t>
  </si>
  <si>
    <t>Raivis Veikšāns</t>
  </si>
  <si>
    <t xml:space="preserve">Romans Stepanovs </t>
  </si>
  <si>
    <t>Rustams Dzurabajevs</t>
  </si>
  <si>
    <t xml:space="preserve">Sergei Šestopalov </t>
  </si>
  <si>
    <t>Silvestrs Krieviņš</t>
  </si>
  <si>
    <t>Vitālijs Beļikovs</t>
  </si>
  <si>
    <t>Vitālijs Jurčs</t>
  </si>
  <si>
    <t>BMW E46</t>
  </si>
  <si>
    <t>BMW E36</t>
  </si>
  <si>
    <t>BMW E36 COUPE</t>
  </si>
  <si>
    <t>Aigars Dilba</t>
  </si>
  <si>
    <t>BMW E34</t>
  </si>
  <si>
    <t>BMW 325</t>
  </si>
  <si>
    <t>BMW McQueen</t>
  </si>
  <si>
    <t>Dāvis Kalniņš</t>
  </si>
  <si>
    <t>LV16</t>
  </si>
  <si>
    <t>BMW 328</t>
  </si>
  <si>
    <t>Edgars Brants</t>
  </si>
  <si>
    <t>Elvis Vīgants</t>
  </si>
  <si>
    <t>NISSAN 370Z</t>
  </si>
  <si>
    <t>EE35</t>
  </si>
  <si>
    <t>Ģirts Krumbergs</t>
  </si>
  <si>
    <t>Karl-Erik Tasuja</t>
  </si>
  <si>
    <t>Ronalds Šaltens</t>
  </si>
  <si>
    <t>LV9</t>
  </si>
  <si>
    <t>BMW 320</t>
  </si>
  <si>
    <t>Jānis Sedjukēvičs</t>
  </si>
  <si>
    <t>LV8</t>
  </si>
  <si>
    <t>BMW 330</t>
  </si>
  <si>
    <t>EE9</t>
  </si>
  <si>
    <t>Daniels Baumanis</t>
  </si>
  <si>
    <t>BMW R46</t>
  </si>
  <si>
    <t>EE29</t>
  </si>
  <si>
    <t>EE666</t>
  </si>
  <si>
    <t>MERCEDES BENZ C200</t>
  </si>
  <si>
    <t>MERCEDES BENZ C230</t>
  </si>
  <si>
    <t>Frank Passer</t>
  </si>
  <si>
    <t>EE111</t>
  </si>
  <si>
    <t>Jānis Kleinbergs</t>
  </si>
  <si>
    <t>BMW 316</t>
  </si>
  <si>
    <t>Kuldar Kuul</t>
  </si>
  <si>
    <t>EE42</t>
  </si>
  <si>
    <t>Uldis Jankovskis</t>
  </si>
  <si>
    <t>FORD SIERRA</t>
  </si>
  <si>
    <t>BMW 535</t>
  </si>
  <si>
    <t>Martins Jānis Lapkovskis</t>
  </si>
  <si>
    <t>LV19</t>
  </si>
  <si>
    <t>BMW 130</t>
  </si>
  <si>
    <t>Leonards Muižnieks</t>
  </si>
  <si>
    <t>LV76</t>
  </si>
  <si>
    <t>Kristo Ruut</t>
  </si>
  <si>
    <t>EE24</t>
  </si>
  <si>
    <t>Vadims Serguns</t>
  </si>
  <si>
    <t>LV127</t>
  </si>
  <si>
    <t>Roberts Goldmanis</t>
  </si>
  <si>
    <t>LV78</t>
  </si>
  <si>
    <t>LV113</t>
  </si>
  <si>
    <t>LV144</t>
  </si>
  <si>
    <t>LV32</t>
  </si>
  <si>
    <t>LV88</t>
  </si>
  <si>
    <t>LV25</t>
  </si>
  <si>
    <t>LV22</t>
  </si>
  <si>
    <t>LV52</t>
  </si>
  <si>
    <t>LV29</t>
  </si>
  <si>
    <t>LV83</t>
  </si>
  <si>
    <t>LV104</t>
  </si>
  <si>
    <t>LV85</t>
  </si>
  <si>
    <t>LV99</t>
  </si>
  <si>
    <t>LV67</t>
  </si>
  <si>
    <t>LV65</t>
  </si>
  <si>
    <t>LV72</t>
  </si>
  <si>
    <t>LV27</t>
  </si>
  <si>
    <t>LV39</t>
  </si>
  <si>
    <t>LV97</t>
  </si>
  <si>
    <t>LV7</t>
  </si>
  <si>
    <t>LV45</t>
  </si>
  <si>
    <t>LV2</t>
  </si>
  <si>
    <t>LV28</t>
  </si>
  <si>
    <t>LV18</t>
  </si>
  <si>
    <t>LV30</t>
  </si>
  <si>
    <t>Lv80</t>
  </si>
  <si>
    <t>LV43</t>
  </si>
  <si>
    <t>LV10</t>
  </si>
  <si>
    <t>LV44</t>
  </si>
  <si>
    <t>LV69</t>
  </si>
  <si>
    <t>LV36</t>
  </si>
  <si>
    <t>LV37</t>
  </si>
  <si>
    <t>LV14</t>
  </si>
  <si>
    <t>LV17</t>
  </si>
  <si>
    <t>LV13</t>
  </si>
  <si>
    <t>LV24</t>
  </si>
  <si>
    <t>LV47</t>
  </si>
  <si>
    <t>LV12</t>
  </si>
  <si>
    <t>LV33</t>
  </si>
  <si>
    <t>LV6</t>
  </si>
  <si>
    <t>LV1</t>
  </si>
  <si>
    <t>LV84</t>
  </si>
  <si>
    <t>LV46</t>
  </si>
  <si>
    <t>LV3</t>
  </si>
  <si>
    <t>Henriks Duļbinskis</t>
  </si>
  <si>
    <t>LV42</t>
  </si>
  <si>
    <t>LV75</t>
  </si>
  <si>
    <t>LV51</t>
  </si>
  <si>
    <t>LV53</t>
  </si>
  <si>
    <t>LV54</t>
  </si>
  <si>
    <t>LV56</t>
  </si>
  <si>
    <t>LV57</t>
  </si>
  <si>
    <t>Rihards Jermaļonoks</t>
  </si>
  <si>
    <t>LV73</t>
  </si>
  <si>
    <t>BMW</t>
  </si>
  <si>
    <t>LV58</t>
  </si>
  <si>
    <t>-</t>
  </si>
  <si>
    <t>Car</t>
  </si>
  <si>
    <t>40 p.</t>
  </si>
  <si>
    <t>30 p.</t>
  </si>
  <si>
    <t>STILS 30p.</t>
  </si>
  <si>
    <t>Plūdenums 15p.</t>
  </si>
  <si>
    <t>Pašatdeve 15p.</t>
  </si>
  <si>
    <t>MARKUSS MUIŽNIEKS</t>
  </si>
  <si>
    <t>LEONARDS MUIŽNIEKS</t>
  </si>
  <si>
    <t>MISFIREGANG</t>
  </si>
  <si>
    <t>ANATOLIJS POLUKEJEVS</t>
  </si>
  <si>
    <t>EDGARS BRANTS</t>
  </si>
  <si>
    <t>ARTŪRS ŠULCS</t>
  </si>
  <si>
    <t>MĀRTIŅŠ ANDERSONS</t>
  </si>
  <si>
    <t>DRIFTHUNTERS</t>
  </si>
  <si>
    <t>LV80</t>
  </si>
  <si>
    <t>MĀRIS ZUKULIS</t>
  </si>
  <si>
    <t>MATĪSS LĀCIS</t>
  </si>
  <si>
    <t>HARIJS BILDARTS</t>
  </si>
  <si>
    <t>JORENS KLINTSONS</t>
  </si>
  <si>
    <t>THE FRUITS</t>
  </si>
  <si>
    <t>VITĀLIJS BEĻIKOVS</t>
  </si>
  <si>
    <t>ANATOLY MOGILEV</t>
  </si>
  <si>
    <t>ALEKSEJS ŅIKITINS</t>
  </si>
  <si>
    <t>CHERRY MISSILES DRIFT TEAM</t>
  </si>
  <si>
    <t>DĀVIS KALNIŅŠ</t>
  </si>
  <si>
    <t>RUSTAMS DŽURABAJEVS</t>
  </si>
  <si>
    <t>DĀNIELS KALNIŅŠ</t>
  </si>
  <si>
    <t>POLIZEI DRIFT TEAM</t>
  </si>
  <si>
    <t>PĒTERIS LĀCIS</t>
  </si>
  <si>
    <t>ELVIJS KUĻIJEVS</t>
  </si>
  <si>
    <t>ARMANDS ŠTEINBERGS</t>
  </si>
  <si>
    <t>ARTŪRS RIEKA</t>
  </si>
  <si>
    <t>RS MOTORSPORT</t>
  </si>
  <si>
    <t>RONALDS ŠALTENS</t>
  </si>
  <si>
    <t>DANIELS BAUMANIS</t>
  </si>
  <si>
    <t>LV49</t>
  </si>
  <si>
    <t>LV50</t>
  </si>
  <si>
    <t>LV55</t>
  </si>
  <si>
    <t>LV48</t>
  </si>
  <si>
    <t>Nikolass Gulbis</t>
  </si>
  <si>
    <t>HENRIKS DUĻBINSKIS</t>
  </si>
  <si>
    <t>MARTINS JĀNIS LAPKONVSKIS</t>
  </si>
  <si>
    <t>SMOKE DRIFT TEAM</t>
  </si>
  <si>
    <t>SILVESTRS KRIEVIŅŠ</t>
  </si>
  <si>
    <t>IGORS VOZŅAKOVSKIS</t>
  </si>
  <si>
    <t>RIHARDS JERMAĻONOKS</t>
  </si>
  <si>
    <t>EMĪLS TĪSIŅŠ</t>
  </si>
  <si>
    <t xml:space="preserve">KVALIFIKĀCIJA </t>
  </si>
  <si>
    <t xml:space="preserve">FINĀLS </t>
  </si>
  <si>
    <t xml:space="preserve">KOPVĒRTĒJUMS </t>
  </si>
  <si>
    <t>17.06-18.06.2022, BKSB, RĪGA</t>
  </si>
  <si>
    <t>Jevgenijs Abramovs</t>
  </si>
  <si>
    <t>Dins Biluga</t>
  </si>
  <si>
    <t>2.POSMS</t>
  </si>
  <si>
    <t>Daniel Kaljund</t>
  </si>
  <si>
    <t>Dāvis Mangalis</t>
  </si>
  <si>
    <t>Ervīns Žuks</t>
  </si>
  <si>
    <t>BMW M3</t>
  </si>
  <si>
    <t>EE28</t>
  </si>
  <si>
    <t>Nils Skutelis</t>
  </si>
  <si>
    <t>Rainers Tretjuks</t>
  </si>
  <si>
    <t>Sabīne Andriksone</t>
  </si>
  <si>
    <t>Sergejs Jakovlevs</t>
  </si>
  <si>
    <t xml:space="preserve">KVALIFIKĀCIJA  </t>
  </si>
  <si>
    <t xml:space="preserve">FINĀLS  </t>
  </si>
  <si>
    <t xml:space="preserve">KOPVĒRTĒJUMS  </t>
  </si>
  <si>
    <t>3.POSMS</t>
  </si>
  <si>
    <t>08.07.-10.07.2022, DAUGAVPILS “BLĀZMA”</t>
  </si>
  <si>
    <t>DEMONTAZA_DRIFT_TEAM</t>
  </si>
  <si>
    <t>LV31</t>
  </si>
  <si>
    <t>LV124</t>
  </si>
  <si>
    <t>LV59</t>
  </si>
  <si>
    <t>LV61</t>
  </si>
  <si>
    <t>LV62</t>
  </si>
  <si>
    <t>LV63</t>
  </si>
  <si>
    <t>LV70</t>
  </si>
  <si>
    <t>LV89</t>
  </si>
  <si>
    <t>LV112</t>
  </si>
  <si>
    <t>LV130</t>
  </si>
  <si>
    <t>LV110</t>
  </si>
  <si>
    <t>LV94</t>
  </si>
  <si>
    <t>LV114</t>
  </si>
  <si>
    <t>Jevgēnijs Dubina</t>
  </si>
  <si>
    <t>ROBERTS GOLDMANIS</t>
  </si>
  <si>
    <t>Jorens Klintsons</t>
  </si>
  <si>
    <t>Jorens Klintosns</t>
  </si>
  <si>
    <t>Kristaps Pelēcis</t>
  </si>
  <si>
    <t xml:space="preserve">KVALIFIKĀCIJA   </t>
  </si>
  <si>
    <t xml:space="preserve">FINĀLS   </t>
  </si>
  <si>
    <t xml:space="preserve">KOPVĒRTĒJUMS   </t>
  </si>
  <si>
    <t>13.08.-14.08.2022, BKSB, RĪGA</t>
  </si>
  <si>
    <t>4.POSMS</t>
  </si>
  <si>
    <t>13.08-14.08.2022, BKSB, RĪGA</t>
  </si>
  <si>
    <t>LATVIAN DRIFT CUP 4. STAGE</t>
  </si>
  <si>
    <t>/Jānis Blušs/</t>
  </si>
  <si>
    <t>13.08.-14.08.2022</t>
  </si>
  <si>
    <t>LATVIJAS DRIFTA KAUSA 4.POSMS</t>
  </si>
  <si>
    <t>Agris Roskošs</t>
  </si>
  <si>
    <t>Aivars Taube</t>
  </si>
  <si>
    <t>Ričards Salzemnieks</t>
  </si>
  <si>
    <t>Roberts Lipšāns</t>
  </si>
  <si>
    <t>LV79</t>
  </si>
  <si>
    <t>LV71</t>
  </si>
  <si>
    <t>LV68</t>
  </si>
  <si>
    <t>LV74</t>
  </si>
  <si>
    <t>Janar Seermann</t>
  </si>
  <si>
    <t>ESTONIAN DRIFT CUP 5. STAGE</t>
  </si>
  <si>
    <t>14.08.2022 plkst.09:00</t>
  </si>
  <si>
    <t>14.08.2022 plkst. 14:40</t>
  </si>
  <si>
    <t>14.08.2022 plkst. 14:20</t>
  </si>
  <si>
    <t>DRIFT DARBNĪCA &amp; CO</t>
  </si>
  <si>
    <t>JURIJS IVANOVS</t>
  </si>
  <si>
    <t>ROMANS STEPANOVS</t>
  </si>
  <si>
    <t>KIRILS MAĻINOVSKIS</t>
  </si>
  <si>
    <t>LEGEND:</t>
  </si>
  <si>
    <t>black Name Surname - yearly license is issued</t>
  </si>
  <si>
    <t>gray Name Surname - No yearly licence</t>
  </si>
  <si>
    <t>orange Name Surname - paid for yearly licence but not issued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</si>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</sst>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31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 (Body)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8"/>
      <name val="Calibri"/>
      <family val="2"/>
      <charset val="186"/>
      <scheme val="minor"/>
    </font>
    <font>
      <sz val="11"/>
      <color theme="0" tint="-0.34998626667073579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24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" fontId="13" fillId="5" borderId="5" xfId="0" applyNumberFormat="1" applyFont="1" applyFill="1" applyBorder="1" applyAlignment="1">
      <alignment horizontal="left"/>
    </xf>
    <xf numFmtId="16" fontId="13" fillId="5" borderId="18" xfId="0" applyNumberFormat="1" applyFont="1" applyFill="1" applyBorder="1" applyAlignment="1">
      <alignment horizontal="left"/>
    </xf>
    <xf numFmtId="0" fontId="10" fillId="0" borderId="0" xfId="0" applyFont="1"/>
    <xf numFmtId="0" fontId="14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" xfId="0" applyFont="1" applyBorder="1"/>
    <xf numFmtId="0" fontId="11" fillId="0" borderId="10" xfId="0" applyFont="1" applyBorder="1"/>
    <xf numFmtId="0" fontId="11" fillId="0" borderId="7" xfId="0" applyFont="1" applyBorder="1"/>
    <xf numFmtId="0" fontId="11" fillId="2" borderId="1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/>
    <xf numFmtId="164" fontId="10" fillId="0" borderId="0" xfId="0" applyNumberFormat="1" applyFont="1" applyFill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/>
    <xf numFmtId="165" fontId="7" fillId="0" borderId="0" xfId="0" applyNumberFormat="1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9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9" fillId="0" borderId="0" xfId="0" applyFont="1"/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29" xfId="0" applyFont="1" applyBorder="1" applyAlignment="1">
      <alignment vertical="center" shrinkToFi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shrinkToFit="1"/>
    </xf>
    <xf numFmtId="0" fontId="25" fillId="0" borderId="8" xfId="3" applyFont="1" applyBorder="1" applyAlignment="1">
      <alignment horizontal="center" vertical="center"/>
    </xf>
    <xf numFmtId="0" fontId="25" fillId="0" borderId="8" xfId="3" applyFont="1" applyBorder="1" applyAlignment="1">
      <alignment vertical="center"/>
    </xf>
    <xf numFmtId="0" fontId="25" fillId="0" borderId="1" xfId="3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8" xfId="3" applyFont="1" applyBorder="1" applyAlignment="1">
      <alignment horizontal="left" vertical="center"/>
    </xf>
    <xf numFmtId="0" fontId="25" fillId="0" borderId="1" xfId="3" applyFont="1" applyBorder="1" applyAlignment="1">
      <alignment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vertical="center"/>
    </xf>
    <xf numFmtId="0" fontId="27" fillId="8" borderId="5" xfId="0" applyFont="1" applyFill="1" applyBorder="1" applyAlignment="1">
      <alignment horizontal="center" vertical="center"/>
    </xf>
    <xf numFmtId="0" fontId="25" fillId="0" borderId="34" xfId="3" applyFont="1" applyBorder="1" applyAlignment="1">
      <alignment vertical="center"/>
    </xf>
    <xf numFmtId="0" fontId="25" fillId="0" borderId="1" xfId="3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3" fillId="6" borderId="1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16" fontId="13" fillId="7" borderId="5" xfId="0" applyNumberFormat="1" applyFont="1" applyFill="1" applyBorder="1" applyAlignment="1">
      <alignment horizontal="center"/>
    </xf>
    <xf numFmtId="16" fontId="13" fillId="4" borderId="5" xfId="0" applyNumberFormat="1" applyFont="1" applyFill="1" applyBorder="1" applyAlignment="1">
      <alignment horizontal="center"/>
    </xf>
    <xf numFmtId="16" fontId="13" fillId="6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2" borderId="24" xfId="0" applyFont="1" applyFill="1" applyBorder="1"/>
    <xf numFmtId="0" fontId="11" fillId="2" borderId="23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1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0" fontId="26" fillId="5" borderId="34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1" fillId="2" borderId="0" xfId="0" applyFont="1" applyFill="1"/>
    <xf numFmtId="0" fontId="16" fillId="8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25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7" fillId="7" borderId="49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left"/>
    </xf>
    <xf numFmtId="0" fontId="7" fillId="7" borderId="52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10" fillId="0" borderId="0" xfId="0" applyNumberFormat="1" applyFont="1" applyFill="1"/>
    <xf numFmtId="0" fontId="17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left"/>
    </xf>
    <xf numFmtId="0" fontId="12" fillId="0" borderId="22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8" borderId="0" xfId="0" applyFont="1" applyFill="1"/>
    <xf numFmtId="0" fontId="7" fillId="8" borderId="0" xfId="0" applyFont="1" applyFill="1" applyAlignment="1">
      <alignment horizontal="center"/>
    </xf>
    <xf numFmtId="0" fontId="7" fillId="8" borderId="0" xfId="0" applyFont="1" applyFill="1"/>
    <xf numFmtId="0" fontId="29" fillId="8" borderId="0" xfId="0" applyFont="1" applyFill="1" applyAlignment="1">
      <alignment horizontal="left"/>
    </xf>
    <xf numFmtId="0" fontId="30" fillId="8" borderId="0" xfId="0" applyFont="1" applyFill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6" borderId="2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 wrapText="1"/>
    </xf>
    <xf numFmtId="0" fontId="13" fillId="6" borderId="17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6" borderId="34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13" fillId="6" borderId="4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4" fillId="0" borderId="33" xfId="3" applyFont="1" applyBorder="1" applyAlignment="1">
      <alignment horizontal="center" vertical="center"/>
    </xf>
    <xf numFmtId="0" fontId="24" fillId="0" borderId="37" xfId="3" applyFont="1" applyBorder="1" applyAlignment="1">
      <alignment horizontal="center" vertical="center"/>
    </xf>
    <xf numFmtId="0" fontId="24" fillId="0" borderId="39" xfId="3" applyFont="1" applyBorder="1" applyAlignment="1">
      <alignment horizontal="center" vertical="center"/>
    </xf>
    <xf numFmtId="0" fontId="24" fillId="0" borderId="42" xfId="3" applyFont="1" applyBorder="1" applyAlignment="1">
      <alignment horizontal="center" vertical="center"/>
    </xf>
    <xf numFmtId="0" fontId="24" fillId="0" borderId="45" xfId="3" applyFont="1" applyBorder="1" applyAlignment="1">
      <alignment horizontal="center" vertical="center"/>
    </xf>
    <xf numFmtId="2" fontId="23" fillId="0" borderId="35" xfId="0" applyNumberFormat="1" applyFont="1" applyBorder="1" applyAlignment="1">
      <alignment horizontal="center" vertical="center"/>
    </xf>
    <xf numFmtId="2" fontId="23" fillId="0" borderId="40" xfId="0" applyNumberFormat="1" applyFont="1" applyBorder="1" applyAlignment="1">
      <alignment horizontal="center" vertical="center"/>
    </xf>
    <xf numFmtId="2" fontId="23" fillId="0" borderId="43" xfId="0" applyNumberFormat="1" applyFont="1" applyBorder="1" applyAlignment="1">
      <alignment horizontal="center" vertical="center"/>
    </xf>
    <xf numFmtId="2" fontId="23" fillId="0" borderId="46" xfId="0" applyNumberFormat="1" applyFont="1" applyBorder="1" applyAlignment="1">
      <alignment horizontal="center" vertical="center"/>
    </xf>
    <xf numFmtId="0" fontId="24" fillId="0" borderId="33" xfId="3" applyFont="1" applyBorder="1" applyAlignment="1">
      <alignment horizontal="center" vertical="center" wrapText="1"/>
    </xf>
    <xf numFmtId="0" fontId="24" fillId="0" borderId="37" xfId="3" applyFont="1" applyBorder="1" applyAlignment="1">
      <alignment horizontal="center" vertical="center" wrapText="1"/>
    </xf>
    <xf numFmtId="0" fontId="24" fillId="0" borderId="39" xfId="3" applyFont="1" applyBorder="1" applyAlignment="1">
      <alignment horizontal="center" vertical="center" wrapText="1"/>
    </xf>
    <xf numFmtId="0" fontId="24" fillId="0" borderId="42" xfId="3" applyFont="1" applyBorder="1" applyAlignment="1">
      <alignment horizontal="center" vertical="center" wrapText="1"/>
    </xf>
    <xf numFmtId="0" fontId="24" fillId="0" borderId="45" xfId="3" applyFont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Normal" xfId="0" builtinId="0"/>
    <cellStyle name="Normal 3" xfId="3" xr:uid="{32CDF57C-6434-2047-A0AC-066457DF75D5}"/>
    <cellStyle name="Normal 9" xfId="2" xr:uid="{D97E69E2-BEDA-0042-914B-5309F355E73D}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165100</xdr:rowOff>
    </xdr:from>
    <xdr:to>
      <xdr:col>3</xdr:col>
      <xdr:colOff>635000</xdr:colOff>
      <xdr:row>5</xdr:row>
      <xdr:rowOff>101600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292100" y="2286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52917</xdr:rowOff>
    </xdr:from>
    <xdr:to>
      <xdr:col>3</xdr:col>
      <xdr:colOff>666750</xdr:colOff>
      <xdr:row>5</xdr:row>
      <xdr:rowOff>46567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8750" y="52917"/>
          <a:ext cx="2222500" cy="8297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660400</xdr:colOff>
      <xdr:row>10</xdr:row>
      <xdr:rowOff>165100</xdr:rowOff>
    </xdr:from>
    <xdr:to>
      <xdr:col>17</xdr:col>
      <xdr:colOff>241300</xdr:colOff>
      <xdr:row>15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4C9CCA-91CE-9E48-A132-D236E8C4A42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442200" y="1917700"/>
          <a:ext cx="3086100" cy="125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889000</xdr:colOff>
      <xdr:row>10</xdr:row>
      <xdr:rowOff>165100</xdr:rowOff>
    </xdr:from>
    <xdr:to>
      <xdr:col>18</xdr:col>
      <xdr:colOff>177800</xdr:colOff>
      <xdr:row>15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6C550E-B384-9140-8582-9824D99B100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734300" y="1930400"/>
          <a:ext cx="3124200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9:F72" totalsRowShown="0" headerRowDxfId="83" dataDxfId="82">
  <autoFilter ref="B9:F72" xr:uid="{545AD78E-99EE-5B40-9B2A-99DF9BD64582}"/>
  <tableColumns count="5">
    <tableColumn id="1" xr3:uid="{AC4AC935-F7FF-8446-8030-ECED817D43D1}" name="#" dataDxfId="81"/>
    <tableColumn id="2" xr3:uid="{0396FD18-74A2-4841-80E5-45D484E01FA0}" name="Car no." dataDxfId="80"/>
    <tableColumn id="3" xr3:uid="{0B0A2731-EA47-3944-81E9-50581E5BB7BC}" name="Name Surname" dataDxfId="79"/>
    <tableColumn id="6" xr3:uid="{11EF6AF7-3FC1-0447-A235-0E0ED6511C8C}" name="Car" dataDxfId="78"/>
    <tableColumn id="4" xr3:uid="{5BD340EF-1D08-9E48-ACD5-2C85F65E6BC8}" name="Country" dataDxfId="7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73" totalsRowShown="0" headerRowDxfId="76" dataDxfId="75">
  <autoFilter ref="B10:G73" xr:uid="{21383676-882F-CE40-BD06-CF9CFCDA117D}"/>
  <sortState xmlns:xlrd2="http://schemas.microsoft.com/office/spreadsheetml/2017/richdata2" ref="B11:G73">
    <sortCondition ref="B10:B73"/>
  </sortState>
  <tableColumns count="6">
    <tableColumn id="1" xr3:uid="{3542E0A0-A8B9-3E40-B243-532A7D791282}" name="#" dataDxfId="74"/>
    <tableColumn id="2" xr3:uid="{7116605A-2395-CB49-B540-1213EDD0A90B}" name="CAR NO." dataDxfId="73"/>
    <tableColumn id="3" xr3:uid="{21F644C2-108A-A74D-9A61-EBC7104B3A2E}" name="NAME SURNAME" dataDxfId="72"/>
    <tableColumn id="4" xr3:uid="{598A6E3D-AD6F-5948-AACB-FAC26600491A}" name="Q1" dataDxfId="71"/>
    <tableColumn id="11" xr3:uid="{2C028496-7B1B-1A4C-A4DB-8CA1C0B6C370}" name="Q2" dataDxfId="70"/>
    <tableColumn id="12" xr3:uid="{B89CA9C8-0AFD-F048-AD3F-BC80350591DB}" name="BEST Q" dataDxfId="6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61C479-13CF-034F-AD9E-FD244D3418E9}" name="Table5" displayName="Table5" ref="B5:H68" totalsRowShown="0" dataDxfId="68">
  <autoFilter ref="B5:H68" xr:uid="{680FBDF1-157F-0F4A-B5D8-8EDC8DF89757}"/>
  <sortState xmlns:xlrd2="http://schemas.microsoft.com/office/spreadsheetml/2017/richdata2" ref="B6:H68">
    <sortCondition descending="1" ref="E5:E68"/>
  </sortState>
  <tableColumns count="7">
    <tableColumn id="1" xr3:uid="{F51D696F-4ABC-324F-8107-2B72EFB2EE60}" name="NR.P.K." dataDxfId="67"/>
    <tableColumn id="2" xr3:uid="{AB7D587F-26A8-CC4D-B886-FA1E677DF6C8}" name="STARTA NR." dataDxfId="66"/>
    <tableColumn id="3" xr3:uid="{92A7DAC1-0377-8C4F-9A17-DF7AE8D1E7EE}" name="VĀRDS, UZVĀRDS" dataDxfId="65"/>
    <tableColumn id="4" xr3:uid="{E409CCE9-F900-9649-AF4F-D448015BBACD}" name="KVALIFIKĀCIJA_x000a_KAUSS" dataDxfId="64">
      <calculatedColumnFormula>Table5[[#This Row],[KOPVĒRTĒJUMS]]</calculatedColumnFormula>
    </tableColumn>
    <tableColumn id="7" xr3:uid="{22D38463-68B4-C244-9547-D72707686FBB}" name="KVALIFIKĀCIJA" dataDxfId="63"/>
    <tableColumn id="6" xr3:uid="{CCC60D99-D836-3C4B-AAA5-FDC12AC38718}" name="FINĀLS" dataDxfId="62"/>
    <tableColumn id="5" xr3:uid="{10523FB7-8166-CB48-8C2A-FDAB32FEAE37}" name="KOPVĒRTĒJUMS" dataDxfId="61">
      <calculatedColumnFormula>Table5[[#This Row],[KVALIFIKĀCIJA]]+Table5[[#This Row],[FINĀLS]]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B96BA91-9DAC-2547-A473-44F49457A596}" name="Table57" displayName="Table57" ref="B6:Q84" totalsRowShown="0" dataDxfId="60">
  <autoFilter ref="B6:Q84" xr:uid="{DB96BA91-9DAC-2547-A473-44F49457A596}"/>
  <sortState xmlns:xlrd2="http://schemas.microsoft.com/office/spreadsheetml/2017/richdata2" ref="B7:Q84">
    <sortCondition descending="1" ref="E6:E84"/>
  </sortState>
  <tableColumns count="16">
    <tableColumn id="1" xr3:uid="{F9BD2075-EABB-B64A-9730-C0BB5CC783B5}" name="NR.P.K." dataDxfId="59"/>
    <tableColumn id="2" xr3:uid="{C5248CC6-1F01-B446-B506-94A0D38E213A}" name="STARTA NR." dataDxfId="58"/>
    <tableColumn id="3" xr3:uid="{0E739F0B-5602-4F48-AF74-F5271C42DB6A}" name="VĀRDS, UZVĀRDS" dataDxfId="57"/>
    <tableColumn id="4" xr3:uid="{D2DFA00F-889C-D441-A9B7-5F7333F1ED03}" name="KVALIFIKĀCIJA_x000a_KAUSS" dataDxfId="56">
      <calculatedColumnFormula>Table57[[#This Row],[KOPVĒRTĒJUMS]]+Table57[[#This Row],[KOPVĒRTĒJUMS ]]+Table57[[#This Row],[KOPVĒRTĒJUMS   ]]+Table57[[#This Row],[KOPVĒRTĒJUMS  ]]</calculatedColumnFormula>
    </tableColumn>
    <tableColumn id="7" xr3:uid="{B7FC78D0-1424-384A-93A1-4A6FCA483B89}" name="KVALIFIKĀCIJA" dataDxfId="55"/>
    <tableColumn id="6" xr3:uid="{DAD38468-6171-384D-9D66-4950CB3D2D30}" name="FINĀLS" dataDxfId="54"/>
    <tableColumn id="5" xr3:uid="{123EB71D-FB18-BD4B-AC41-90ACBECCD7E7}" name="KOPVĒRTĒJUMS" dataDxfId="53">
      <calculatedColumnFormula>Table57[[#This Row],[KVALIFIKĀCIJA]]+Table57[[#This Row],[FINĀLS]]</calculatedColumnFormula>
    </tableColumn>
    <tableColumn id="13" xr3:uid="{9019AC5A-3368-8749-B498-B29EA5F8D50E}" name="KVALIFIKĀCIJA " dataDxfId="52"/>
    <tableColumn id="12" xr3:uid="{EBFDAB16-7B7B-FD47-991C-F903A145D8EC}" name="FINĀLS " dataDxfId="51"/>
    <tableColumn id="11" xr3:uid="{88E85BFB-5316-F448-8FE3-76B3AAC9088D}" name="KOPVĒRTĒJUMS " dataDxfId="50">
      <calculatedColumnFormula>Table57[[#This Row],[KVALIFIKĀCIJA ]]+Table57[[#This Row],[FINĀLS ]]</calculatedColumnFormula>
    </tableColumn>
    <tableColumn id="16" xr3:uid="{1B951EB9-0836-1E4E-95C9-E53AFDFB1773}" name="KVALIFIKĀCIJA  " dataDxfId="49"/>
    <tableColumn id="15" xr3:uid="{38FFC46D-FB88-6B49-8D84-6525E994AC67}" name="FINĀLS  " dataDxfId="48"/>
    <tableColumn id="14" xr3:uid="{45D8A7E3-242B-7144-A96A-9B923BDD2AC5}" name="KOPVĒRTĒJUMS  " dataDxfId="47">
      <calculatedColumnFormula>Table57[[#This Row],[FINĀLS  ]]+Table57[[#This Row],[KVALIFIKĀCIJA  ]]</calculatedColumnFormula>
    </tableColumn>
    <tableColumn id="10" xr3:uid="{104E10B7-A0D4-9840-AE8F-9B715E945C2E}" name="KVALIFIKĀCIJA   " dataDxfId="46"/>
    <tableColumn id="9" xr3:uid="{469B59F0-E76D-4A47-8DF7-441F4BFC584D}" name="FINĀLS   " dataDxfId="45"/>
    <tableColumn id="8" xr3:uid="{4A5CE5CB-8EC2-FC49-BFD0-D7AE1B54B7A1}" name="KOPVĒRTĒJUMS   " dataDxfId="44">
      <calculatedColumnFormula>Table57[[#This Row],[FINĀLS   ]]+Table57[[#This Row],[KVALIFIKĀCIJA   ]]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A81C05-4E3F-104B-8432-1418CE53023F}" name="Table56" displayName="Table56" ref="B5:H21" totalsRowShown="0" dataDxfId="43">
  <autoFilter ref="B5:H21" xr:uid="{B4A81C05-4E3F-104B-8432-1418CE53023F}"/>
  <sortState xmlns:xlrd2="http://schemas.microsoft.com/office/spreadsheetml/2017/richdata2" ref="B6:H21">
    <sortCondition descending="1" ref="E5:E21"/>
  </sortState>
  <tableColumns count="7">
    <tableColumn id="1" xr3:uid="{38B38452-9C72-A643-9025-2E01684AB11E}" name="NR.P.K." dataDxfId="42"/>
    <tableColumn id="2" xr3:uid="{C3E7A98F-643B-2944-9FD8-E0AD9703421A}" name="STARTA NR." dataDxfId="41"/>
    <tableColumn id="3" xr3:uid="{0F4786F2-5659-0441-8A1E-85223D409D7F}" name="VĀRDS, UZVĀRDS" dataDxfId="40"/>
    <tableColumn id="4" xr3:uid="{1D5BA7B3-F514-5E47-87D0-AA0F34FB1BB4}" name="KVALIFIKĀCIJA_x000a_KAUSS" dataDxfId="39">
      <calculatedColumnFormula>Table56[[#This Row],[KOPVĒRTĒJUMS]]</calculatedColumnFormula>
    </tableColumn>
    <tableColumn id="7" xr3:uid="{21FB817E-1F89-F64E-BFB3-9A7388C72B58}" name="KVALIFIKĀCIJA" dataDxfId="38"/>
    <tableColumn id="6" xr3:uid="{12358FC2-16D0-374D-A9A7-809D086E9CA1}" name="FINĀLS" dataDxfId="37"/>
    <tableColumn id="5" xr3:uid="{A93377E8-C613-C54D-BF7F-424A40A6C8A7}" name="KOPVĒRTĒJUMS" dataDxfId="36">
      <calculatedColumnFormula>Table56[[#This Row],[KVALIFIKĀCIJA]]+Table56[[#This Row],[FINĀLS]]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B9B887D-F28D-5048-968D-4CCC078A616B}" name="Table578" displayName="Table578" ref="B5:Q8" totalsRowShown="0" dataDxfId="35">
  <autoFilter ref="B5:Q8" xr:uid="{5B9B887D-F28D-5048-968D-4CCC078A616B}"/>
  <sortState xmlns:xlrd2="http://schemas.microsoft.com/office/spreadsheetml/2017/richdata2" ref="B6:Q8">
    <sortCondition descending="1" ref="E5:E8"/>
  </sortState>
  <tableColumns count="16">
    <tableColumn id="1" xr3:uid="{41A89B53-3BBA-F548-A061-2B114FDE597B}" name="NR.P.K." dataDxfId="34"/>
    <tableColumn id="2" xr3:uid="{19D08998-B0B2-374E-9326-118E8CECF932}" name="STARTA NR." dataDxfId="33"/>
    <tableColumn id="3" xr3:uid="{1E9A692B-10A9-A84F-81CC-5CCF47C4F690}" name="VĀRDS, UZVĀRDS" dataDxfId="32"/>
    <tableColumn id="4" xr3:uid="{0BBD4A2B-BE34-674A-AE63-5C9EA7C76BB3}" name="KVALIFIKĀCIJA_x000a_KAUSS" dataDxfId="31">
      <calculatedColumnFormula>Table578[[#This Row],[KOPVĒRTĒJUMS]]+Table578[[#This Row],[KOPVĒRTĒJUMS ]]+Table578[[#This Row],[KOPVĒRTĒJUMS   ]]+Table578[[#This Row],[KOPVĒRTĒJUMS  ]]</calculatedColumnFormula>
    </tableColumn>
    <tableColumn id="7" xr3:uid="{4F968FA8-0710-E841-9700-EF7B9D1D65B7}" name="KVALIFIKĀCIJA" dataDxfId="30"/>
    <tableColumn id="6" xr3:uid="{C5DA60D5-2A08-7443-9BF0-5AB669472F6B}" name="FINĀLS" dataDxfId="29"/>
    <tableColumn id="5" xr3:uid="{CA07EFC3-453B-EC41-95C8-960CBB7BDFF0}" name="KOPVĒRTĒJUMS" dataDxfId="28">
      <calculatedColumnFormula>Table578[[#This Row],[KVALIFIKĀCIJA]]+Table578[[#This Row],[FINĀLS]]</calculatedColumnFormula>
    </tableColumn>
    <tableColumn id="13" xr3:uid="{FC920BCC-741D-914A-A9B8-BE399C4CC387}" name="KVALIFIKĀCIJA " dataDxfId="27"/>
    <tableColumn id="12" xr3:uid="{2B8B25B2-F550-3042-BF0F-F21C5E67227F}" name="FINĀLS " dataDxfId="26"/>
    <tableColumn id="11" xr3:uid="{92F29B44-0C43-D043-B5E1-414C8EAF9DD3}" name="KOPVĒRTĒJUMS " dataDxfId="25">
      <calculatedColumnFormula>Table578[[#This Row],[KVALIFIKĀCIJA ]]+Table578[[#This Row],[FINĀLS ]]</calculatedColumnFormula>
    </tableColumn>
    <tableColumn id="16" xr3:uid="{A8CDC780-5575-114B-A51D-2181F3357BA6}" name="KVALIFIKĀCIJA  " dataDxfId="24"/>
    <tableColumn id="15" xr3:uid="{216893FC-AC3D-4845-AB55-CD28060BFA12}" name="FINĀLS  " dataDxfId="23"/>
    <tableColumn id="14" xr3:uid="{7FCF4069-7E57-5F4F-B8A0-90C11159F518}" name="KOPVĒRTĒJUMS  " dataDxfId="22">
      <calculatedColumnFormula>Table578[[#This Row],[FINĀLS  ]]+Table578[[#This Row],[KVALIFIKĀCIJA  ]]</calculatedColumnFormula>
    </tableColumn>
    <tableColumn id="10" xr3:uid="{2E51C884-99C6-2744-9D1F-C0AE548B91BD}" name="KVALIFIKĀCIJA   " dataDxfId="21"/>
    <tableColumn id="9" xr3:uid="{81C7B135-9EBE-BC4B-99F9-B8580C27355B}" name="FINĀLS   " dataDxfId="20"/>
    <tableColumn id="8" xr3:uid="{E266605B-71CD-8049-AB86-A19D9AE4CF5E}" name="KOPVĒRTĒJUMS   " dataDxfId="19">
      <calculatedColumnFormula>Table578[[#This Row],[FINĀLS   ]]+Table578[[#This Row],[KVALIFIKĀCIJA 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G93"/>
  <sheetViews>
    <sheetView tabSelected="1" workbookViewId="0">
      <selection activeCell="H64" sqref="H64"/>
    </sheetView>
  </sheetViews>
  <sheetFormatPr baseColWidth="10" defaultColWidth="8.83203125" defaultRowHeight="15" x14ac:dyDescent="0.2"/>
  <cols>
    <col min="1" max="1" width="3.5" style="1" customWidth="1"/>
    <col min="2" max="2" width="9.6640625" style="1" customWidth="1"/>
    <col min="3" max="3" width="11.6640625" style="3" customWidth="1"/>
    <col min="4" max="4" width="20.33203125" style="1" customWidth="1"/>
    <col min="5" max="5" width="17.83203125" style="88" customWidth="1"/>
    <col min="6" max="6" width="10.33203125" style="3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7" ht="5" customHeight="1" x14ac:dyDescent="0.2"/>
    <row r="2" spans="2:7" ht="20" customHeight="1" x14ac:dyDescent="0.2">
      <c r="C2" s="87"/>
      <c r="D2" s="201" t="s">
        <v>319</v>
      </c>
      <c r="E2" s="201"/>
      <c r="F2" s="201"/>
      <c r="G2" s="7"/>
    </row>
    <row r="3" spans="2:7" ht="20" customHeight="1" x14ac:dyDescent="0.2">
      <c r="C3" s="168"/>
      <c r="D3" s="201" t="s">
        <v>332</v>
      </c>
      <c r="E3" s="201"/>
      <c r="F3" s="201"/>
      <c r="G3" s="7"/>
    </row>
    <row r="4" spans="2:7" ht="14" customHeight="1" x14ac:dyDescent="0.2">
      <c r="D4" s="202" t="s">
        <v>74</v>
      </c>
      <c r="E4" s="202"/>
      <c r="F4" s="202"/>
    </row>
    <row r="5" spans="2:7" ht="16" customHeight="1" x14ac:dyDescent="0.2">
      <c r="D5" s="203" t="s">
        <v>321</v>
      </c>
      <c r="E5" s="203"/>
      <c r="F5" s="203"/>
    </row>
    <row r="6" spans="2:7" ht="19" customHeight="1" x14ac:dyDescent="0.2">
      <c r="D6" s="204" t="s">
        <v>85</v>
      </c>
      <c r="E6" s="204"/>
      <c r="F6" s="204"/>
    </row>
    <row r="7" spans="2:7" ht="18" customHeight="1" x14ac:dyDescent="0.2">
      <c r="D7" s="200" t="s">
        <v>77</v>
      </c>
      <c r="E7" s="200"/>
      <c r="F7" s="200"/>
    </row>
    <row r="8" spans="2:7" ht="8" customHeight="1" x14ac:dyDescent="0.2">
      <c r="D8" s="5"/>
      <c r="E8" s="89"/>
    </row>
    <row r="9" spans="2:7" s="4" customFormat="1" ht="23" customHeight="1" x14ac:dyDescent="0.2">
      <c r="B9" s="37" t="s">
        <v>0</v>
      </c>
      <c r="C9" s="37" t="s">
        <v>86</v>
      </c>
      <c r="D9" s="37" t="s">
        <v>87</v>
      </c>
      <c r="E9" s="37" t="s">
        <v>226</v>
      </c>
      <c r="F9" s="37" t="s">
        <v>88</v>
      </c>
    </row>
    <row r="10" spans="2:7" x14ac:dyDescent="0.2">
      <c r="B10" s="26">
        <v>1</v>
      </c>
      <c r="C10" s="47" t="s">
        <v>209</v>
      </c>
      <c r="D10" s="48" t="s">
        <v>118</v>
      </c>
      <c r="E10" s="47" t="s">
        <v>122</v>
      </c>
      <c r="F10" s="47" t="s">
        <v>54</v>
      </c>
    </row>
    <row r="11" spans="2:7" x14ac:dyDescent="0.2">
      <c r="B11" s="26">
        <v>2</v>
      </c>
      <c r="C11" s="47" t="s">
        <v>190</v>
      </c>
      <c r="D11" s="48" t="s">
        <v>30</v>
      </c>
      <c r="E11" s="47" t="s">
        <v>122</v>
      </c>
      <c r="F11" s="47" t="s">
        <v>54</v>
      </c>
    </row>
    <row r="12" spans="2:7" x14ac:dyDescent="0.2">
      <c r="B12" s="26">
        <v>3</v>
      </c>
      <c r="C12" s="47" t="s">
        <v>56</v>
      </c>
      <c r="D12" s="48" t="s">
        <v>136</v>
      </c>
      <c r="E12" s="47" t="s">
        <v>122</v>
      </c>
      <c r="F12" s="47" t="s">
        <v>53</v>
      </c>
    </row>
    <row r="13" spans="2:7" x14ac:dyDescent="0.2">
      <c r="B13" s="26">
        <v>4</v>
      </c>
      <c r="C13" s="47" t="s">
        <v>208</v>
      </c>
      <c r="D13" s="48" t="s">
        <v>288</v>
      </c>
      <c r="E13" s="47" t="s">
        <v>126</v>
      </c>
      <c r="F13" s="47" t="s">
        <v>54</v>
      </c>
    </row>
    <row r="14" spans="2:7" x14ac:dyDescent="0.2">
      <c r="B14" s="26">
        <v>5</v>
      </c>
      <c r="C14" s="47" t="s">
        <v>188</v>
      </c>
      <c r="D14" s="48" t="s">
        <v>95</v>
      </c>
      <c r="E14" s="47" t="s">
        <v>121</v>
      </c>
      <c r="F14" s="47" t="s">
        <v>54</v>
      </c>
    </row>
    <row r="15" spans="2:7" x14ac:dyDescent="0.2">
      <c r="B15" s="26">
        <v>6</v>
      </c>
      <c r="C15" s="47" t="s">
        <v>57</v>
      </c>
      <c r="D15" s="48" t="s">
        <v>32</v>
      </c>
      <c r="E15" s="47" t="s">
        <v>121</v>
      </c>
      <c r="F15" s="47" t="s">
        <v>53</v>
      </c>
    </row>
    <row r="16" spans="2:7" x14ac:dyDescent="0.2">
      <c r="B16" s="26">
        <v>7</v>
      </c>
      <c r="C16" s="47" t="s">
        <v>141</v>
      </c>
      <c r="D16" s="48" t="s">
        <v>31</v>
      </c>
      <c r="E16" s="47" t="s">
        <v>121</v>
      </c>
      <c r="F16" s="47" t="s">
        <v>54</v>
      </c>
    </row>
    <row r="17" spans="2:6" x14ac:dyDescent="0.2">
      <c r="B17" s="26">
        <v>8</v>
      </c>
      <c r="C17" s="47" t="s">
        <v>138</v>
      </c>
      <c r="D17" s="48" t="s">
        <v>137</v>
      </c>
      <c r="E17" s="47" t="s">
        <v>121</v>
      </c>
      <c r="F17" s="47" t="s">
        <v>54</v>
      </c>
    </row>
    <row r="18" spans="2:6" x14ac:dyDescent="0.2">
      <c r="B18" s="26">
        <v>9</v>
      </c>
      <c r="C18" s="47" t="s">
        <v>143</v>
      </c>
      <c r="D18" s="48" t="s">
        <v>117</v>
      </c>
      <c r="E18" s="47" t="s">
        <v>122</v>
      </c>
      <c r="F18" s="47" t="s">
        <v>53</v>
      </c>
    </row>
    <row r="19" spans="2:6" x14ac:dyDescent="0.2">
      <c r="B19" s="26">
        <v>10</v>
      </c>
      <c r="C19" s="47" t="s">
        <v>196</v>
      </c>
      <c r="D19" s="48" t="s">
        <v>37</v>
      </c>
      <c r="E19" s="47" t="s">
        <v>122</v>
      </c>
      <c r="F19" s="47" t="s">
        <v>54</v>
      </c>
    </row>
    <row r="20" spans="2:6" x14ac:dyDescent="0.2">
      <c r="B20" s="26">
        <v>11</v>
      </c>
      <c r="C20" s="47" t="s">
        <v>206</v>
      </c>
      <c r="D20" s="48" t="s">
        <v>115</v>
      </c>
      <c r="E20" s="47" t="s">
        <v>127</v>
      </c>
      <c r="F20" s="47" t="s">
        <v>54</v>
      </c>
    </row>
    <row r="21" spans="2:6" x14ac:dyDescent="0.2">
      <c r="B21" s="26">
        <v>12</v>
      </c>
      <c r="C21" s="47" t="s">
        <v>58</v>
      </c>
      <c r="D21" s="48" t="s">
        <v>73</v>
      </c>
      <c r="E21" s="47" t="s">
        <v>122</v>
      </c>
      <c r="F21" s="47" t="s">
        <v>53</v>
      </c>
    </row>
    <row r="22" spans="2:6" x14ac:dyDescent="0.2">
      <c r="B22" s="26">
        <v>13</v>
      </c>
      <c r="C22" s="47" t="s">
        <v>201</v>
      </c>
      <c r="D22" s="48" t="s">
        <v>111</v>
      </c>
      <c r="E22" s="47" t="s">
        <v>130</v>
      </c>
      <c r="F22" s="47" t="s">
        <v>54</v>
      </c>
    </row>
    <row r="23" spans="2:6" x14ac:dyDescent="0.2">
      <c r="B23" s="26">
        <v>14</v>
      </c>
      <c r="C23" s="47" t="s">
        <v>129</v>
      </c>
      <c r="D23" s="48" t="s">
        <v>128</v>
      </c>
      <c r="E23" s="47" t="s">
        <v>130</v>
      </c>
      <c r="F23" s="47" t="s">
        <v>54</v>
      </c>
    </row>
    <row r="24" spans="2:6" x14ac:dyDescent="0.2">
      <c r="B24" s="26">
        <v>15</v>
      </c>
      <c r="C24" s="47" t="s">
        <v>192</v>
      </c>
      <c r="D24" s="48" t="s">
        <v>140</v>
      </c>
      <c r="E24" s="47" t="s">
        <v>130</v>
      </c>
      <c r="F24" s="47" t="s">
        <v>54</v>
      </c>
    </row>
    <row r="25" spans="2:6" x14ac:dyDescent="0.2">
      <c r="B25" s="26">
        <v>16</v>
      </c>
      <c r="C25" s="47" t="s">
        <v>160</v>
      </c>
      <c r="D25" s="48" t="s">
        <v>159</v>
      </c>
      <c r="E25" s="47" t="s">
        <v>161</v>
      </c>
      <c r="F25" s="47" t="s">
        <v>54</v>
      </c>
    </row>
    <row r="26" spans="2:6" x14ac:dyDescent="0.2">
      <c r="B26" s="26">
        <v>17</v>
      </c>
      <c r="C26" s="47" t="s">
        <v>26</v>
      </c>
      <c r="D26" s="48" t="s">
        <v>41</v>
      </c>
      <c r="E26" s="47" t="s">
        <v>149</v>
      </c>
      <c r="F26" s="47" t="s">
        <v>53</v>
      </c>
    </row>
    <row r="27" spans="2:6" x14ac:dyDescent="0.2">
      <c r="B27" s="26">
        <v>18</v>
      </c>
      <c r="C27" s="47" t="s">
        <v>55</v>
      </c>
      <c r="D27" s="48" t="s">
        <v>280</v>
      </c>
      <c r="E27" s="47" t="s">
        <v>121</v>
      </c>
      <c r="F27" s="47" t="s">
        <v>53</v>
      </c>
    </row>
    <row r="28" spans="2:6" x14ac:dyDescent="0.2">
      <c r="B28" s="26">
        <v>19</v>
      </c>
      <c r="C28" s="47" t="s">
        <v>25</v>
      </c>
      <c r="D28" s="48" t="s">
        <v>38</v>
      </c>
      <c r="E28" s="47" t="s">
        <v>133</v>
      </c>
      <c r="F28" s="47" t="s">
        <v>53</v>
      </c>
    </row>
    <row r="29" spans="2:6" x14ac:dyDescent="0.2">
      <c r="B29" s="26">
        <v>20</v>
      </c>
      <c r="C29" s="47" t="s">
        <v>165</v>
      </c>
      <c r="D29" s="48" t="s">
        <v>164</v>
      </c>
      <c r="E29" s="47" t="s">
        <v>122</v>
      </c>
      <c r="F29" s="47" t="s">
        <v>53</v>
      </c>
    </row>
    <row r="30" spans="2:6" x14ac:dyDescent="0.2">
      <c r="B30" s="26">
        <v>21</v>
      </c>
      <c r="C30" s="47" t="s">
        <v>204</v>
      </c>
      <c r="D30" s="48" t="s">
        <v>287</v>
      </c>
      <c r="E30" s="47" t="s">
        <v>223</v>
      </c>
      <c r="F30" s="47" t="s">
        <v>54</v>
      </c>
    </row>
    <row r="31" spans="2:6" x14ac:dyDescent="0.2">
      <c r="B31" s="26">
        <v>22</v>
      </c>
      <c r="C31" s="47" t="s">
        <v>185</v>
      </c>
      <c r="D31" s="48" t="s">
        <v>28</v>
      </c>
      <c r="E31" s="47" t="s">
        <v>121</v>
      </c>
      <c r="F31" s="47" t="s">
        <v>54</v>
      </c>
    </row>
    <row r="32" spans="2:6" x14ac:dyDescent="0.2">
      <c r="B32" s="26">
        <v>23</v>
      </c>
      <c r="C32" s="47" t="s">
        <v>191</v>
      </c>
      <c r="D32" s="48" t="s">
        <v>96</v>
      </c>
      <c r="E32" s="47" t="s">
        <v>121</v>
      </c>
      <c r="F32" s="47" t="s">
        <v>54</v>
      </c>
    </row>
    <row r="33" spans="2:6" x14ac:dyDescent="0.2">
      <c r="B33" s="26">
        <v>24</v>
      </c>
      <c r="C33" s="47" t="s">
        <v>284</v>
      </c>
      <c r="D33" s="48" t="s">
        <v>331</v>
      </c>
      <c r="E33" s="47" t="s">
        <v>121</v>
      </c>
      <c r="F33" s="47" t="s">
        <v>53</v>
      </c>
    </row>
    <row r="34" spans="2:6" x14ac:dyDescent="0.2">
      <c r="B34" s="26">
        <v>25</v>
      </c>
      <c r="C34" s="47" t="s">
        <v>177</v>
      </c>
      <c r="D34" s="48" t="s">
        <v>49</v>
      </c>
      <c r="E34" s="47" t="s">
        <v>122</v>
      </c>
      <c r="F34" s="47" t="s">
        <v>54</v>
      </c>
    </row>
    <row r="35" spans="2:6" x14ac:dyDescent="0.2">
      <c r="B35" s="26">
        <v>26</v>
      </c>
      <c r="C35" s="47" t="s">
        <v>146</v>
      </c>
      <c r="D35" s="48" t="s">
        <v>36</v>
      </c>
      <c r="E35" s="47" t="s">
        <v>121</v>
      </c>
      <c r="F35" s="47" t="s">
        <v>53</v>
      </c>
    </row>
    <row r="36" spans="2:6" x14ac:dyDescent="0.2">
      <c r="B36" s="26">
        <v>27</v>
      </c>
      <c r="C36" s="47" t="s">
        <v>193</v>
      </c>
      <c r="D36" s="48" t="s">
        <v>104</v>
      </c>
      <c r="E36" s="47" t="s">
        <v>122</v>
      </c>
      <c r="F36" s="47" t="s">
        <v>54</v>
      </c>
    </row>
    <row r="37" spans="2:6" x14ac:dyDescent="0.2">
      <c r="B37" s="26">
        <v>28</v>
      </c>
      <c r="C37" s="47" t="s">
        <v>172</v>
      </c>
      <c r="D37" s="48" t="s">
        <v>47</v>
      </c>
      <c r="E37" s="47" t="s">
        <v>122</v>
      </c>
      <c r="F37" s="47" t="s">
        <v>54</v>
      </c>
    </row>
    <row r="38" spans="2:6" x14ac:dyDescent="0.2">
      <c r="B38" s="26">
        <v>29</v>
      </c>
      <c r="C38" s="47" t="s">
        <v>207</v>
      </c>
      <c r="D38" s="48" t="s">
        <v>116</v>
      </c>
      <c r="E38" s="47" t="s">
        <v>121</v>
      </c>
      <c r="F38" s="47" t="s">
        <v>54</v>
      </c>
    </row>
    <row r="39" spans="2:6" x14ac:dyDescent="0.2">
      <c r="B39" s="26">
        <v>30</v>
      </c>
      <c r="C39" s="47" t="s">
        <v>59</v>
      </c>
      <c r="D39" s="48" t="s">
        <v>46</v>
      </c>
      <c r="E39" s="47" t="s">
        <v>158</v>
      </c>
      <c r="F39" s="47" t="s">
        <v>53</v>
      </c>
    </row>
    <row r="40" spans="2:6" x14ac:dyDescent="0.2">
      <c r="B40" s="26">
        <v>31</v>
      </c>
      <c r="C40" s="47" t="s">
        <v>134</v>
      </c>
      <c r="D40" s="48" t="s">
        <v>100</v>
      </c>
      <c r="E40" s="47" t="s">
        <v>122</v>
      </c>
      <c r="F40" s="47" t="s">
        <v>53</v>
      </c>
    </row>
    <row r="41" spans="2:6" x14ac:dyDescent="0.2">
      <c r="B41" s="26">
        <v>32</v>
      </c>
      <c r="C41" s="47" t="s">
        <v>199</v>
      </c>
      <c r="D41" s="48" t="s">
        <v>39</v>
      </c>
      <c r="E41" s="47" t="s">
        <v>121</v>
      </c>
      <c r="F41" s="47" t="s">
        <v>54</v>
      </c>
    </row>
    <row r="42" spans="2:6" x14ac:dyDescent="0.2">
      <c r="B42" s="26">
        <v>33</v>
      </c>
      <c r="C42" s="47" t="s">
        <v>200</v>
      </c>
      <c r="D42" s="48" t="s">
        <v>40</v>
      </c>
      <c r="E42" s="47" t="s">
        <v>121</v>
      </c>
      <c r="F42" s="47" t="s">
        <v>54</v>
      </c>
    </row>
    <row r="43" spans="2:6" x14ac:dyDescent="0.2">
      <c r="B43" s="26">
        <v>34</v>
      </c>
      <c r="C43" s="47" t="s">
        <v>186</v>
      </c>
      <c r="D43" s="48" t="s">
        <v>29</v>
      </c>
      <c r="E43" s="47" t="s">
        <v>121</v>
      </c>
      <c r="F43" s="47" t="s">
        <v>54</v>
      </c>
    </row>
    <row r="44" spans="2:6" x14ac:dyDescent="0.2">
      <c r="B44" s="26">
        <v>35</v>
      </c>
      <c r="C44" s="47" t="s">
        <v>214</v>
      </c>
      <c r="D44" s="48" t="s">
        <v>213</v>
      </c>
      <c r="E44" s="47" t="s">
        <v>122</v>
      </c>
      <c r="F44" s="47" t="s">
        <v>54</v>
      </c>
    </row>
    <row r="45" spans="2:6" x14ac:dyDescent="0.2">
      <c r="B45" s="26">
        <v>36</v>
      </c>
      <c r="C45" s="47" t="s">
        <v>155</v>
      </c>
      <c r="D45" s="48" t="s">
        <v>154</v>
      </c>
      <c r="E45" s="47" t="s">
        <v>130</v>
      </c>
      <c r="F45" s="47" t="s">
        <v>53</v>
      </c>
    </row>
    <row r="46" spans="2:6" x14ac:dyDescent="0.2">
      <c r="B46" s="26">
        <v>37</v>
      </c>
      <c r="C46" s="47" t="s">
        <v>195</v>
      </c>
      <c r="D46" s="48" t="s">
        <v>33</v>
      </c>
      <c r="E46" s="47" t="s">
        <v>123</v>
      </c>
      <c r="F46" s="47" t="s">
        <v>54</v>
      </c>
    </row>
    <row r="47" spans="2:6" x14ac:dyDescent="0.2">
      <c r="B47" s="26">
        <v>38</v>
      </c>
      <c r="C47" s="47" t="s">
        <v>205</v>
      </c>
      <c r="D47" s="48" t="s">
        <v>168</v>
      </c>
      <c r="E47" s="47" t="s">
        <v>122</v>
      </c>
      <c r="F47" s="47" t="s">
        <v>54</v>
      </c>
    </row>
    <row r="48" spans="2:6" x14ac:dyDescent="0.2">
      <c r="B48" s="26">
        <v>39</v>
      </c>
      <c r="C48" s="47" t="s">
        <v>262</v>
      </c>
      <c r="D48" s="48" t="s">
        <v>92</v>
      </c>
      <c r="E48" s="47" t="s">
        <v>121</v>
      </c>
      <c r="F48" s="47" t="s">
        <v>54</v>
      </c>
    </row>
    <row r="49" spans="2:7" x14ac:dyDescent="0.2">
      <c r="B49" s="26">
        <v>40</v>
      </c>
      <c r="C49" s="47" t="s">
        <v>216</v>
      </c>
      <c r="D49" s="48" t="s">
        <v>99</v>
      </c>
      <c r="E49" s="47" t="s">
        <v>153</v>
      </c>
      <c r="F49" s="47" t="s">
        <v>54</v>
      </c>
    </row>
    <row r="50" spans="2:7" x14ac:dyDescent="0.2">
      <c r="B50" s="26">
        <v>41</v>
      </c>
      <c r="C50" s="47" t="s">
        <v>176</v>
      </c>
      <c r="D50" s="48" t="s">
        <v>90</v>
      </c>
      <c r="E50" s="47" t="s">
        <v>121</v>
      </c>
      <c r="F50" s="47" t="s">
        <v>54</v>
      </c>
    </row>
    <row r="51" spans="2:7" x14ac:dyDescent="0.2">
      <c r="B51" s="26">
        <v>42</v>
      </c>
      <c r="C51" s="47" t="s">
        <v>217</v>
      </c>
      <c r="D51" s="48" t="s">
        <v>156</v>
      </c>
      <c r="E51" s="47" t="s">
        <v>157</v>
      </c>
      <c r="F51" s="47" t="s">
        <v>54</v>
      </c>
    </row>
    <row r="52" spans="2:7" x14ac:dyDescent="0.2">
      <c r="B52" s="26">
        <v>43</v>
      </c>
      <c r="C52" s="47" t="s">
        <v>263</v>
      </c>
      <c r="D52" s="48" t="s">
        <v>97</v>
      </c>
      <c r="E52" s="47" t="s">
        <v>122</v>
      </c>
      <c r="F52" s="47" t="s">
        <v>54</v>
      </c>
    </row>
    <row r="53" spans="2:7" x14ac:dyDescent="0.2">
      <c r="B53" s="26">
        <v>44</v>
      </c>
      <c r="C53" s="47" t="s">
        <v>219</v>
      </c>
      <c r="D53" s="48" t="s">
        <v>152</v>
      </c>
      <c r="E53" s="47" t="s">
        <v>121</v>
      </c>
      <c r="F53" s="47" t="s">
        <v>54</v>
      </c>
    </row>
    <row r="54" spans="2:7" x14ac:dyDescent="0.2">
      <c r="B54" s="26">
        <v>45</v>
      </c>
      <c r="C54" s="47" t="s">
        <v>297</v>
      </c>
      <c r="D54" s="48" t="s">
        <v>282</v>
      </c>
      <c r="E54" s="47" t="s">
        <v>283</v>
      </c>
      <c r="F54" s="47" t="s">
        <v>54</v>
      </c>
    </row>
    <row r="55" spans="2:7" x14ac:dyDescent="0.2">
      <c r="B55" s="26">
        <v>46</v>
      </c>
      <c r="C55" s="47" t="s">
        <v>298</v>
      </c>
      <c r="D55" s="48" t="s">
        <v>285</v>
      </c>
      <c r="E55" s="47" t="s">
        <v>223</v>
      </c>
      <c r="F55" s="47" t="s">
        <v>54</v>
      </c>
    </row>
    <row r="56" spans="2:7" x14ac:dyDescent="0.2">
      <c r="B56" s="26">
        <v>47</v>
      </c>
      <c r="C56" s="47" t="s">
        <v>299</v>
      </c>
      <c r="D56" s="48" t="s">
        <v>221</v>
      </c>
      <c r="E56" s="47" t="s">
        <v>122</v>
      </c>
      <c r="F56" s="47" t="s">
        <v>54</v>
      </c>
    </row>
    <row r="57" spans="2:7" x14ac:dyDescent="0.2">
      <c r="B57" s="26">
        <v>48</v>
      </c>
      <c r="C57" s="47" t="s">
        <v>182</v>
      </c>
      <c r="D57" s="48" t="s">
        <v>144</v>
      </c>
      <c r="E57" s="47" t="s">
        <v>145</v>
      </c>
      <c r="F57" s="47" t="s">
        <v>54</v>
      </c>
    </row>
    <row r="58" spans="2:7" x14ac:dyDescent="0.2">
      <c r="B58" s="26">
        <v>49</v>
      </c>
      <c r="C58" s="47" t="s">
        <v>329</v>
      </c>
      <c r="D58" s="48" t="s">
        <v>324</v>
      </c>
      <c r="E58" s="47" t="s">
        <v>121</v>
      </c>
      <c r="F58" s="47" t="s">
        <v>54</v>
      </c>
      <c r="G58" s="39"/>
    </row>
    <row r="59" spans="2:7" x14ac:dyDescent="0.2">
      <c r="B59" s="26">
        <v>50</v>
      </c>
      <c r="C59" s="47" t="s">
        <v>198</v>
      </c>
      <c r="D59" s="48" t="s">
        <v>109</v>
      </c>
      <c r="E59" s="47" t="s">
        <v>122</v>
      </c>
      <c r="F59" s="47" t="s">
        <v>54</v>
      </c>
    </row>
    <row r="60" spans="2:7" x14ac:dyDescent="0.2">
      <c r="B60" s="26">
        <v>51</v>
      </c>
      <c r="C60" s="47" t="s">
        <v>328</v>
      </c>
      <c r="D60" s="48" t="s">
        <v>326</v>
      </c>
      <c r="E60" s="47" t="s">
        <v>122</v>
      </c>
      <c r="F60" s="47" t="s">
        <v>54</v>
      </c>
    </row>
    <row r="61" spans="2:7" x14ac:dyDescent="0.2">
      <c r="B61" s="26">
        <v>52</v>
      </c>
      <c r="C61" s="47" t="s">
        <v>330</v>
      </c>
      <c r="D61" s="48" t="s">
        <v>323</v>
      </c>
      <c r="E61" s="47" t="s">
        <v>125</v>
      </c>
      <c r="F61" s="47" t="s">
        <v>54</v>
      </c>
    </row>
    <row r="62" spans="2:7" x14ac:dyDescent="0.2">
      <c r="B62" s="26">
        <v>53</v>
      </c>
      <c r="C62" s="47" t="s">
        <v>169</v>
      </c>
      <c r="D62" s="48" t="s">
        <v>107</v>
      </c>
      <c r="E62" s="47" t="s">
        <v>122</v>
      </c>
      <c r="F62" s="47" t="s">
        <v>54</v>
      </c>
    </row>
    <row r="63" spans="2:7" x14ac:dyDescent="0.2">
      <c r="B63" s="26">
        <v>54</v>
      </c>
      <c r="C63" s="47" t="s">
        <v>327</v>
      </c>
      <c r="D63" s="48" t="s">
        <v>325</v>
      </c>
      <c r="E63" s="47" t="s">
        <v>121</v>
      </c>
      <c r="F63" s="47" t="s">
        <v>54</v>
      </c>
    </row>
    <row r="64" spans="2:7" x14ac:dyDescent="0.2">
      <c r="B64" s="26">
        <v>55</v>
      </c>
      <c r="C64" s="47" t="s">
        <v>240</v>
      </c>
      <c r="D64" s="48" t="s">
        <v>311</v>
      </c>
      <c r="E64" s="47" t="s">
        <v>125</v>
      </c>
      <c r="F64" s="47" t="s">
        <v>54</v>
      </c>
    </row>
    <row r="65" spans="2:6" x14ac:dyDescent="0.2">
      <c r="B65" s="26">
        <v>56</v>
      </c>
      <c r="C65" s="47" t="s">
        <v>24</v>
      </c>
      <c r="D65" s="48" t="s">
        <v>34</v>
      </c>
      <c r="E65" s="47" t="s">
        <v>122</v>
      </c>
      <c r="F65" s="47" t="s">
        <v>53</v>
      </c>
    </row>
    <row r="66" spans="2:6" x14ac:dyDescent="0.2">
      <c r="B66" s="26">
        <v>57</v>
      </c>
      <c r="C66" s="47" t="s">
        <v>187</v>
      </c>
      <c r="D66" s="48" t="s">
        <v>94</v>
      </c>
      <c r="E66" s="47" t="s">
        <v>121</v>
      </c>
      <c r="F66" s="47" t="s">
        <v>54</v>
      </c>
    </row>
    <row r="67" spans="2:6" x14ac:dyDescent="0.2">
      <c r="B67" s="26">
        <v>58</v>
      </c>
      <c r="C67" s="47" t="s">
        <v>181</v>
      </c>
      <c r="D67" s="48" t="s">
        <v>52</v>
      </c>
      <c r="E67" s="47" t="s">
        <v>139</v>
      </c>
      <c r="F67" s="47" t="s">
        <v>54</v>
      </c>
    </row>
    <row r="68" spans="2:6" x14ac:dyDescent="0.2">
      <c r="B68" s="26">
        <v>59</v>
      </c>
      <c r="C68" s="47" t="s">
        <v>179</v>
      </c>
      <c r="D68" s="48" t="s">
        <v>50</v>
      </c>
      <c r="E68" s="47" t="s">
        <v>142</v>
      </c>
      <c r="F68" s="47" t="s">
        <v>54</v>
      </c>
    </row>
    <row r="69" spans="2:6" x14ac:dyDescent="0.2">
      <c r="B69" s="26">
        <v>60</v>
      </c>
      <c r="C69" s="47" t="s">
        <v>151</v>
      </c>
      <c r="D69" s="48" t="s">
        <v>150</v>
      </c>
      <c r="E69" s="47" t="s">
        <v>130</v>
      </c>
      <c r="F69" s="47" t="s">
        <v>53</v>
      </c>
    </row>
    <row r="70" spans="2:6" x14ac:dyDescent="0.2">
      <c r="B70" s="26">
        <v>61</v>
      </c>
      <c r="C70" s="47" t="s">
        <v>296</v>
      </c>
      <c r="D70" s="48" t="s">
        <v>114</v>
      </c>
      <c r="E70" s="47" t="s">
        <v>121</v>
      </c>
      <c r="F70" s="47" t="s">
        <v>54</v>
      </c>
    </row>
    <row r="71" spans="2:6" x14ac:dyDescent="0.2">
      <c r="B71" s="26">
        <v>62</v>
      </c>
      <c r="C71" s="47" t="s">
        <v>167</v>
      </c>
      <c r="D71" s="48" t="s">
        <v>35</v>
      </c>
      <c r="E71" s="47" t="s">
        <v>122</v>
      </c>
      <c r="F71" s="47" t="s">
        <v>54</v>
      </c>
    </row>
    <row r="72" spans="2:6" x14ac:dyDescent="0.2">
      <c r="B72" s="152">
        <v>63</v>
      </c>
      <c r="C72" s="181" t="s">
        <v>147</v>
      </c>
      <c r="D72" s="182" t="s">
        <v>98</v>
      </c>
      <c r="E72" s="181" t="s">
        <v>148</v>
      </c>
      <c r="F72" s="181" t="s">
        <v>54</v>
      </c>
    </row>
    <row r="73" spans="2:6" ht="7" customHeight="1" x14ac:dyDescent="0.2">
      <c r="B73" s="40"/>
      <c r="C73" s="26"/>
      <c r="D73" s="25"/>
      <c r="E73" s="26"/>
    </row>
    <row r="74" spans="2:6" x14ac:dyDescent="0.2">
      <c r="B74" s="180" t="s">
        <v>333</v>
      </c>
      <c r="C74" s="103"/>
      <c r="D74" s="43"/>
      <c r="E74" s="93"/>
    </row>
    <row r="75" spans="2:6" ht="8" customHeight="1" x14ac:dyDescent="0.2">
      <c r="B75" s="44"/>
      <c r="C75" s="26"/>
      <c r="D75" s="25"/>
      <c r="E75" s="26"/>
    </row>
    <row r="76" spans="2:6" x14ac:dyDescent="0.2">
      <c r="B76" s="2" t="s">
        <v>75</v>
      </c>
      <c r="C76" s="26"/>
      <c r="D76" s="46" t="s">
        <v>320</v>
      </c>
      <c r="E76" s="94"/>
      <c r="F76" s="12"/>
    </row>
    <row r="77" spans="2:6" x14ac:dyDescent="0.2">
      <c r="B77" s="2"/>
      <c r="C77" s="26"/>
      <c r="D77" s="45"/>
      <c r="E77" s="94"/>
    </row>
    <row r="78" spans="2:6" x14ac:dyDescent="0.2">
      <c r="B78" s="2"/>
      <c r="C78" s="26"/>
      <c r="D78" s="45"/>
      <c r="E78" s="94"/>
    </row>
    <row r="79" spans="2:6" x14ac:dyDescent="0.2">
      <c r="B79" s="2" t="s">
        <v>76</v>
      </c>
      <c r="C79" s="26"/>
      <c r="D79" s="46" t="s">
        <v>1</v>
      </c>
      <c r="E79" s="95"/>
      <c r="F79" s="12"/>
    </row>
    <row r="80" spans="2:6" x14ac:dyDescent="0.2">
      <c r="B80" s="25"/>
      <c r="C80" s="26"/>
      <c r="D80" s="25"/>
      <c r="E80" s="26"/>
    </row>
    <row r="82" spans="2:5" x14ac:dyDescent="0.2">
      <c r="B82" s="39"/>
    </row>
    <row r="87" spans="2:5" ht="17" x14ac:dyDescent="0.2">
      <c r="C87" s="7"/>
      <c r="D87" s="7"/>
      <c r="E87" s="91"/>
    </row>
    <row r="88" spans="2:5" x14ac:dyDescent="0.2">
      <c r="C88" s="1"/>
      <c r="D88" s="6"/>
      <c r="E88" s="41"/>
    </row>
    <row r="89" spans="2:5" x14ac:dyDescent="0.2">
      <c r="C89" s="8"/>
      <c r="D89" s="8"/>
      <c r="E89" s="41"/>
    </row>
    <row r="90" spans="2:5" x14ac:dyDescent="0.2">
      <c r="C90" s="9"/>
      <c r="D90" s="9"/>
      <c r="E90" s="92"/>
    </row>
    <row r="91" spans="2:5" x14ac:dyDescent="0.2">
      <c r="C91" s="1"/>
      <c r="D91" s="6"/>
      <c r="E91" s="41"/>
    </row>
    <row r="92" spans="2:5" ht="16" x14ac:dyDescent="0.2">
      <c r="C92" s="18"/>
      <c r="D92" s="18"/>
      <c r="E92" s="90"/>
    </row>
    <row r="93" spans="2:5" ht="16" x14ac:dyDescent="0.2">
      <c r="C93" s="10"/>
      <c r="D93" s="10"/>
      <c r="E93" s="89"/>
    </row>
  </sheetData>
  <mergeCells count="6">
    <mergeCell ref="D7:F7"/>
    <mergeCell ref="D2:F2"/>
    <mergeCell ref="D4:F4"/>
    <mergeCell ref="D5:F5"/>
    <mergeCell ref="D6:F6"/>
    <mergeCell ref="D3:F3"/>
  </mergeCells>
  <phoneticPr fontId="28" type="noConversion"/>
  <conditionalFormatting sqref="C10:C72">
    <cfRule type="duplicateValues" dxfId="0" priority="227"/>
  </conditionalFormatting>
  <pageMargins left="0.7" right="0.7" top="0.75" bottom="0.75" header="0.3" footer="0.3"/>
  <pageSetup paperSize="9" scale="67" orientation="portrait" horizontalDpi="0" verticalDpi="0" copies="2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3B5B4-4802-CF40-A5DC-F65C5BA3C9C4}">
  <dimension ref="B1:Q8"/>
  <sheetViews>
    <sheetView workbookViewId="0">
      <selection activeCell="D14" sqref="D14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86" customWidth="1"/>
    <col min="4" max="4" width="25.33203125" style="1" customWidth="1"/>
    <col min="5" max="5" width="11.33203125" style="1" customWidth="1"/>
    <col min="6" max="6" width="13.33203125" style="186" customWidth="1"/>
    <col min="7" max="8" width="13.33203125" style="1" customWidth="1"/>
    <col min="9" max="9" width="13.33203125" style="186" customWidth="1"/>
    <col min="10" max="11" width="13.33203125" style="1" customWidth="1"/>
    <col min="12" max="12" width="13.33203125" style="186" customWidth="1"/>
    <col min="13" max="14" width="13.33203125" style="1" customWidth="1"/>
    <col min="15" max="15" width="13.33203125" style="186" customWidth="1"/>
    <col min="16" max="17" width="13.33203125" style="1" customWidth="1"/>
    <col min="18" max="19" width="10.83203125" style="1" customWidth="1"/>
    <col min="20" max="16384" width="8.83203125" style="1"/>
  </cols>
  <sheetData>
    <row r="1" spans="2:17" ht="17" x14ac:dyDescent="0.2">
      <c r="D1" s="185"/>
    </row>
    <row r="2" spans="2:17" ht="6" customHeight="1" x14ac:dyDescent="0.2">
      <c r="E2" s="187"/>
    </row>
    <row r="3" spans="2:17" ht="17" x14ac:dyDescent="0.2">
      <c r="B3" s="55"/>
      <c r="D3" s="185" t="s">
        <v>21</v>
      </c>
      <c r="F3" s="224" t="s">
        <v>60</v>
      </c>
      <c r="G3" s="225"/>
      <c r="H3" s="226"/>
      <c r="I3" s="224" t="s">
        <v>279</v>
      </c>
      <c r="J3" s="225"/>
      <c r="K3" s="226"/>
      <c r="L3" s="224" t="s">
        <v>292</v>
      </c>
      <c r="M3" s="225"/>
      <c r="N3" s="226"/>
      <c r="O3" s="224" t="s">
        <v>317</v>
      </c>
      <c r="P3" s="225"/>
      <c r="Q3" s="226"/>
    </row>
    <row r="4" spans="2:17" x14ac:dyDescent="0.2">
      <c r="B4" s="134"/>
      <c r="C4" s="134"/>
      <c r="D4" s="57"/>
      <c r="E4" s="57"/>
      <c r="F4" s="227" t="s">
        <v>79</v>
      </c>
      <c r="G4" s="202"/>
      <c r="H4" s="228"/>
      <c r="I4" s="227" t="s">
        <v>276</v>
      </c>
      <c r="J4" s="202"/>
      <c r="K4" s="228"/>
      <c r="L4" s="227" t="s">
        <v>293</v>
      </c>
      <c r="M4" s="202"/>
      <c r="N4" s="228"/>
      <c r="O4" s="227" t="s">
        <v>316</v>
      </c>
      <c r="P4" s="202"/>
      <c r="Q4" s="228"/>
    </row>
    <row r="5" spans="2:17" s="8" customFormat="1" ht="30" x14ac:dyDescent="0.2">
      <c r="B5" s="134" t="s">
        <v>61</v>
      </c>
      <c r="C5" s="134" t="s">
        <v>62</v>
      </c>
      <c r="D5" s="134" t="s">
        <v>63</v>
      </c>
      <c r="E5" s="58" t="s">
        <v>64</v>
      </c>
      <c r="F5" s="59" t="s">
        <v>6</v>
      </c>
      <c r="G5" s="41" t="s">
        <v>22</v>
      </c>
      <c r="H5" s="60" t="s">
        <v>65</v>
      </c>
      <c r="I5" s="59" t="s">
        <v>273</v>
      </c>
      <c r="J5" s="41" t="s">
        <v>274</v>
      </c>
      <c r="K5" s="60" t="s">
        <v>275</v>
      </c>
      <c r="L5" s="59" t="s">
        <v>289</v>
      </c>
      <c r="M5" s="41" t="s">
        <v>290</v>
      </c>
      <c r="N5" s="60" t="s">
        <v>291</v>
      </c>
      <c r="O5" s="59" t="s">
        <v>313</v>
      </c>
      <c r="P5" s="41" t="s">
        <v>314</v>
      </c>
      <c r="Q5" s="60" t="s">
        <v>315</v>
      </c>
    </row>
    <row r="6" spans="2:17" x14ac:dyDescent="0.2">
      <c r="B6" s="61">
        <v>1</v>
      </c>
      <c r="C6" s="62" t="s">
        <v>182</v>
      </c>
      <c r="D6" s="171" t="s">
        <v>144</v>
      </c>
      <c r="E6" s="64">
        <f>Table578[[#This Row],[KOPVĒRTĒJUMS]]+Table578[[#This Row],[KOPVĒRTĒJUMS ]]+Table578[[#This Row],[KOPVĒRTĒJUMS   ]]+Table578[[#This Row],[KOPVĒRTĒJUMS  ]]</f>
        <v>213.5</v>
      </c>
      <c r="F6" s="65">
        <v>0.5</v>
      </c>
      <c r="G6" s="62">
        <v>24</v>
      </c>
      <c r="H6" s="66">
        <f>Table578[[#This Row],[KVALIFIKĀCIJA]]+Table578[[#This Row],[FINĀLS]]</f>
        <v>24.5</v>
      </c>
      <c r="I6" s="65">
        <v>8</v>
      </c>
      <c r="J6" s="62">
        <v>61</v>
      </c>
      <c r="K6" s="66">
        <f>Table578[[#This Row],[KVALIFIKĀCIJA ]]+Table578[[#This Row],[FINĀLS ]]</f>
        <v>69</v>
      </c>
      <c r="L6" s="65">
        <v>3</v>
      </c>
      <c r="M6" s="62">
        <v>54</v>
      </c>
      <c r="N6" s="66">
        <f>Table578[[#This Row],[FINĀLS  ]]+Table578[[#This Row],[KVALIFIKĀCIJA  ]]</f>
        <v>57</v>
      </c>
      <c r="O6" s="65">
        <v>2</v>
      </c>
      <c r="P6" s="62">
        <v>61</v>
      </c>
      <c r="Q6" s="66">
        <f>Table578[[#This Row],[FINĀLS   ]]+Table578[[#This Row],[KVALIFIKĀCIJA   ]]</f>
        <v>63</v>
      </c>
    </row>
    <row r="7" spans="2:17" s="39" customFormat="1" x14ac:dyDescent="0.2">
      <c r="B7" s="61">
        <v>2</v>
      </c>
      <c r="C7" s="62" t="s">
        <v>262</v>
      </c>
      <c r="D7" s="171" t="s">
        <v>92</v>
      </c>
      <c r="E7" s="143">
        <f>Table578[[#This Row],[KOPVĒRTĒJUMS]]+Table578[[#This Row],[KOPVĒRTĒJUMS ]]+Table578[[#This Row],[KOPVĒRTĒJUMS   ]]+Table578[[#This Row],[KOPVĒRTĒJUMS  ]]</f>
        <v>88.85</v>
      </c>
      <c r="F7" s="144"/>
      <c r="G7" s="64"/>
      <c r="H7" s="145">
        <f>Table578[[#This Row],[KVALIFIKĀCIJA]]+Table578[[#This Row],[FINĀLS]]</f>
        <v>0</v>
      </c>
      <c r="I7" s="148">
        <v>0.5</v>
      </c>
      <c r="J7" s="149">
        <v>24</v>
      </c>
      <c r="K7" s="66">
        <f>Table578[[#This Row],[KVALIFIKĀCIJA ]]+Table578[[#This Row],[FINĀLS ]]</f>
        <v>24.5</v>
      </c>
      <c r="L7" s="148">
        <v>0.1</v>
      </c>
      <c r="M7" s="149">
        <v>10</v>
      </c>
      <c r="N7" s="66">
        <f>Table578[[#This Row],[FINĀLS  ]]+Table578[[#This Row],[KVALIFIKĀCIJA  ]]</f>
        <v>10.1</v>
      </c>
      <c r="O7" s="65">
        <v>0.25</v>
      </c>
      <c r="P7" s="62">
        <v>54</v>
      </c>
      <c r="Q7" s="66">
        <f>Table578[[#This Row],[FINĀLS   ]]+Table578[[#This Row],[KVALIFIKĀCIJA   ]]</f>
        <v>54.25</v>
      </c>
    </row>
    <row r="8" spans="2:17" x14ac:dyDescent="0.2">
      <c r="B8" s="61">
        <v>3</v>
      </c>
      <c r="C8" s="62" t="s">
        <v>160</v>
      </c>
      <c r="D8" s="171" t="s">
        <v>159</v>
      </c>
      <c r="E8" s="64">
        <f>Table578[[#This Row],[KOPVĒRTĒJUMS]]+Table578[[#This Row],[KOPVĒRTĒJUMS ]]+Table578[[#This Row],[KOPVĒRTĒJUMS   ]]+Table578[[#This Row],[KOPVĒRTĒJUMS  ]]</f>
        <v>84.949999999999989</v>
      </c>
      <c r="F8" s="65">
        <v>0.5</v>
      </c>
      <c r="G8" s="62">
        <v>24</v>
      </c>
      <c r="H8" s="66">
        <f>Table578[[#This Row],[KVALIFIKĀCIJA]]+Table578[[#This Row],[FINĀLS]]</f>
        <v>24.5</v>
      </c>
      <c r="I8" s="65">
        <v>0.25</v>
      </c>
      <c r="J8" s="62">
        <v>24</v>
      </c>
      <c r="K8" s="66">
        <f>Table578[[#This Row],[KVALIFIKĀCIJA ]]+Table578[[#This Row],[FINĀLS ]]</f>
        <v>24.25</v>
      </c>
      <c r="L8" s="65">
        <v>0.1</v>
      </c>
      <c r="M8" s="62">
        <v>15</v>
      </c>
      <c r="N8" s="66">
        <f>Table578[[#This Row],[FINĀLS  ]]+Table578[[#This Row],[KVALIFIKĀCIJA  ]]</f>
        <v>15.1</v>
      </c>
      <c r="O8" s="65">
        <v>0.1</v>
      </c>
      <c r="P8" s="62">
        <v>21</v>
      </c>
      <c r="Q8" s="66">
        <f>Table578[[#This Row],[FINĀLS   ]]+Table578[[#This Row],[KVALIFIKĀCIJA   ]]</f>
        <v>21.1</v>
      </c>
    </row>
  </sheetData>
  <mergeCells count="8">
    <mergeCell ref="F3:H3"/>
    <mergeCell ref="I3:K3"/>
    <mergeCell ref="L3:N3"/>
    <mergeCell ref="O3:Q3"/>
    <mergeCell ref="F4:H4"/>
    <mergeCell ref="I4:K4"/>
    <mergeCell ref="L4:N4"/>
    <mergeCell ref="O4:Q4"/>
  </mergeCells>
  <conditionalFormatting sqref="C6:C8">
    <cfRule type="duplicateValues" dxfId="2" priority="225"/>
    <cfRule type="duplicateValues" dxfId="1" priority="226"/>
  </conditionalFormatting>
  <pageMargins left="0.7" right="0.7" top="0.75" bottom="0.75" header="0.3" footer="0.3"/>
  <headerFooter>
    <oddFooter>&amp;C_x000D_&amp;1#&amp;"Calibri"&amp;10&amp;K000000 Confidentiality level: Restricted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O80"/>
  <sheetViews>
    <sheetView zoomScale="120" zoomScaleNormal="120" workbookViewId="0">
      <selection activeCell="B107" sqref="B107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4" width="9.5" style="1" customWidth="1"/>
    <col min="5" max="5" width="11.83203125" style="1" customWidth="1"/>
    <col min="6" max="6" width="12" style="1" customWidth="1"/>
    <col min="7" max="7" width="8.1640625" style="1" customWidth="1"/>
    <col min="8" max="9" width="9.5" style="1" customWidth="1"/>
    <col min="10" max="10" width="12.33203125" style="1" customWidth="1"/>
    <col min="11" max="11" width="11.83203125" style="1" customWidth="1"/>
    <col min="12" max="12" width="8.33203125" style="1" customWidth="1"/>
    <col min="13" max="245" width="8.83203125" style="1" customWidth="1"/>
    <col min="246" max="246" width="6.1640625" style="1" customWidth="1"/>
    <col min="247" max="247" width="18.6640625" style="1" customWidth="1"/>
    <col min="248" max="249" width="8.83203125" style="1" customWidth="1"/>
    <col min="250" max="250" width="10.5" style="1" customWidth="1"/>
    <col min="251" max="252" width="11.5" style="1" customWidth="1"/>
    <col min="253" max="253" width="7.5" style="1" customWidth="1"/>
    <col min="254" max="255" width="8.83203125" style="1" customWidth="1"/>
    <col min="256" max="256" width="10.6640625" style="1" customWidth="1"/>
    <col min="257" max="257" width="11.5" style="1" customWidth="1"/>
    <col min="258" max="258" width="10.6640625" style="1" customWidth="1"/>
    <col min="259" max="259" width="6" style="1" customWidth="1"/>
    <col min="260" max="501" width="8.83203125" style="1" customWidth="1"/>
    <col min="502" max="502" width="6.1640625" style="1" customWidth="1"/>
    <col min="503" max="503" width="18.6640625" style="1" customWidth="1"/>
    <col min="504" max="505" width="8.83203125" style="1" customWidth="1"/>
    <col min="506" max="506" width="10.5" style="1" customWidth="1"/>
    <col min="507" max="508" width="11.5" style="1" customWidth="1"/>
    <col min="509" max="509" width="7.5" style="1" customWidth="1"/>
    <col min="510" max="511" width="8.83203125" style="1" customWidth="1"/>
    <col min="512" max="512" width="10.6640625" style="1" customWidth="1"/>
    <col min="513" max="513" width="11.5" style="1" customWidth="1"/>
    <col min="514" max="514" width="10.6640625" style="1" customWidth="1"/>
    <col min="515" max="515" width="6" style="1" customWidth="1"/>
    <col min="516" max="757" width="8.83203125" style="1" customWidth="1"/>
    <col min="758" max="758" width="6.1640625" style="1" customWidth="1"/>
    <col min="759" max="759" width="18.6640625" style="1" customWidth="1"/>
    <col min="760" max="761" width="8.83203125" style="1" customWidth="1"/>
    <col min="762" max="762" width="10.5" style="1" customWidth="1"/>
    <col min="763" max="764" width="11.5" style="1" customWidth="1"/>
    <col min="765" max="765" width="7.5" style="1" customWidth="1"/>
    <col min="766" max="767" width="8.83203125" style="1" customWidth="1"/>
    <col min="768" max="768" width="10.6640625" style="1" customWidth="1"/>
    <col min="769" max="769" width="11.5" style="1" customWidth="1"/>
    <col min="770" max="770" width="10.6640625" style="1" customWidth="1"/>
    <col min="771" max="771" width="6" style="1" customWidth="1"/>
    <col min="772" max="1013" width="8.83203125" style="1" customWidth="1"/>
    <col min="1014" max="1014" width="6.1640625" style="1" customWidth="1"/>
    <col min="1015" max="1015" width="18.6640625" style="1" customWidth="1"/>
    <col min="1016" max="1017" width="8.83203125" style="1" customWidth="1"/>
    <col min="1018" max="1018" width="10.5" style="1" customWidth="1"/>
    <col min="1019" max="1020" width="11.5" style="1" customWidth="1"/>
    <col min="1021" max="1021" width="7.5" style="1" customWidth="1"/>
    <col min="1022" max="1023" width="8.83203125" style="1" customWidth="1"/>
    <col min="1024" max="1024" width="10.6640625" style="1" customWidth="1"/>
    <col min="1025" max="1025" width="11.5" style="1" customWidth="1"/>
    <col min="1026" max="1026" width="10.6640625" style="1" customWidth="1"/>
    <col min="1027" max="1027" width="6" style="1" customWidth="1"/>
    <col min="1028" max="1269" width="8.83203125" style="1" customWidth="1"/>
    <col min="1270" max="1270" width="6.1640625" style="1" customWidth="1"/>
    <col min="1271" max="1271" width="18.6640625" style="1" customWidth="1"/>
    <col min="1272" max="1273" width="8.83203125" style="1" customWidth="1"/>
    <col min="1274" max="1274" width="10.5" style="1" customWidth="1"/>
    <col min="1275" max="1276" width="11.5" style="1" customWidth="1"/>
    <col min="1277" max="1277" width="7.5" style="1" customWidth="1"/>
    <col min="1278" max="1279" width="8.83203125" style="1" customWidth="1"/>
    <col min="1280" max="1280" width="10.6640625" style="1" customWidth="1"/>
    <col min="1281" max="1281" width="11.5" style="1" customWidth="1"/>
    <col min="1282" max="1282" width="10.6640625" style="1" customWidth="1"/>
    <col min="1283" max="1283" width="6" style="1" customWidth="1"/>
    <col min="1284" max="1525" width="8.83203125" style="1" customWidth="1"/>
    <col min="1526" max="1526" width="6.1640625" style="1" customWidth="1"/>
    <col min="1527" max="1527" width="18.6640625" style="1" customWidth="1"/>
    <col min="1528" max="1529" width="8.83203125" style="1" customWidth="1"/>
    <col min="1530" max="1530" width="10.5" style="1" customWidth="1"/>
    <col min="1531" max="1532" width="11.5" style="1" customWidth="1"/>
    <col min="1533" max="1533" width="7.5" style="1" customWidth="1"/>
    <col min="1534" max="1535" width="8.83203125" style="1" customWidth="1"/>
    <col min="1536" max="1536" width="10.6640625" style="1" customWidth="1"/>
    <col min="1537" max="1537" width="11.5" style="1" customWidth="1"/>
    <col min="1538" max="1538" width="10.6640625" style="1" customWidth="1"/>
    <col min="1539" max="1539" width="6" style="1" customWidth="1"/>
    <col min="1540" max="1781" width="8.83203125" style="1" customWidth="1"/>
    <col min="1782" max="1782" width="6.1640625" style="1" customWidth="1"/>
    <col min="1783" max="1783" width="18.6640625" style="1" customWidth="1"/>
    <col min="1784" max="1785" width="8.83203125" style="1" customWidth="1"/>
    <col min="1786" max="1786" width="10.5" style="1" customWidth="1"/>
    <col min="1787" max="1788" width="11.5" style="1" customWidth="1"/>
    <col min="1789" max="1789" width="7.5" style="1" customWidth="1"/>
    <col min="1790" max="1791" width="8.83203125" style="1" customWidth="1"/>
    <col min="1792" max="1792" width="10.6640625" style="1" customWidth="1"/>
    <col min="1793" max="1793" width="11.5" style="1" customWidth="1"/>
    <col min="1794" max="1794" width="10.6640625" style="1" customWidth="1"/>
    <col min="1795" max="1795" width="6" style="1" customWidth="1"/>
    <col min="1796" max="2037" width="8.83203125" style="1" customWidth="1"/>
    <col min="2038" max="2038" width="6.1640625" style="1" customWidth="1"/>
    <col min="2039" max="2039" width="18.6640625" style="1" customWidth="1"/>
    <col min="2040" max="2041" width="8.83203125" style="1" customWidth="1"/>
    <col min="2042" max="2042" width="10.5" style="1" customWidth="1"/>
    <col min="2043" max="2044" width="11.5" style="1" customWidth="1"/>
    <col min="2045" max="2045" width="7.5" style="1" customWidth="1"/>
    <col min="2046" max="2047" width="8.83203125" style="1" customWidth="1"/>
    <col min="2048" max="2048" width="10.6640625" style="1" customWidth="1"/>
    <col min="2049" max="2049" width="11.5" style="1" customWidth="1"/>
    <col min="2050" max="2050" width="10.6640625" style="1" customWidth="1"/>
    <col min="2051" max="2051" width="6" style="1" customWidth="1"/>
    <col min="2052" max="2293" width="8.83203125" style="1" customWidth="1"/>
    <col min="2294" max="2294" width="6.1640625" style="1" customWidth="1"/>
    <col min="2295" max="2295" width="18.6640625" style="1" customWidth="1"/>
    <col min="2296" max="2297" width="8.83203125" style="1" customWidth="1"/>
    <col min="2298" max="2298" width="10.5" style="1" customWidth="1"/>
    <col min="2299" max="2300" width="11.5" style="1" customWidth="1"/>
    <col min="2301" max="2301" width="7.5" style="1" customWidth="1"/>
    <col min="2302" max="2303" width="8.83203125" style="1" customWidth="1"/>
    <col min="2304" max="2304" width="10.6640625" style="1" customWidth="1"/>
    <col min="2305" max="2305" width="11.5" style="1" customWidth="1"/>
    <col min="2306" max="2306" width="10.6640625" style="1" customWidth="1"/>
    <col min="2307" max="2307" width="6" style="1" customWidth="1"/>
    <col min="2308" max="2549" width="8.83203125" style="1" customWidth="1"/>
    <col min="2550" max="2550" width="6.1640625" style="1" customWidth="1"/>
    <col min="2551" max="2551" width="18.6640625" style="1" customWidth="1"/>
    <col min="2552" max="2553" width="8.83203125" style="1" customWidth="1"/>
    <col min="2554" max="2554" width="10.5" style="1" customWidth="1"/>
    <col min="2555" max="2556" width="11.5" style="1" customWidth="1"/>
    <col min="2557" max="2557" width="7.5" style="1" customWidth="1"/>
    <col min="2558" max="2559" width="8.83203125" style="1" customWidth="1"/>
    <col min="2560" max="2560" width="10.6640625" style="1" customWidth="1"/>
    <col min="2561" max="2561" width="11.5" style="1" customWidth="1"/>
    <col min="2562" max="2562" width="10.6640625" style="1" customWidth="1"/>
    <col min="2563" max="2563" width="6" style="1" customWidth="1"/>
    <col min="2564" max="2805" width="8.83203125" style="1" customWidth="1"/>
    <col min="2806" max="2806" width="6.1640625" style="1" customWidth="1"/>
    <col min="2807" max="2807" width="18.6640625" style="1" customWidth="1"/>
    <col min="2808" max="2809" width="8.83203125" style="1" customWidth="1"/>
    <col min="2810" max="2810" width="10.5" style="1" customWidth="1"/>
    <col min="2811" max="2812" width="11.5" style="1" customWidth="1"/>
    <col min="2813" max="2813" width="7.5" style="1" customWidth="1"/>
    <col min="2814" max="2815" width="8.83203125" style="1" customWidth="1"/>
    <col min="2816" max="2816" width="10.6640625" style="1" customWidth="1"/>
    <col min="2817" max="2817" width="11.5" style="1" customWidth="1"/>
    <col min="2818" max="2818" width="10.6640625" style="1" customWidth="1"/>
    <col min="2819" max="2819" width="6" style="1" customWidth="1"/>
    <col min="2820" max="3061" width="8.83203125" style="1" customWidth="1"/>
    <col min="3062" max="3062" width="6.1640625" style="1" customWidth="1"/>
    <col min="3063" max="3063" width="18.6640625" style="1" customWidth="1"/>
    <col min="3064" max="3065" width="8.83203125" style="1" customWidth="1"/>
    <col min="3066" max="3066" width="10.5" style="1" customWidth="1"/>
    <col min="3067" max="3068" width="11.5" style="1" customWidth="1"/>
    <col min="3069" max="3069" width="7.5" style="1" customWidth="1"/>
    <col min="3070" max="3071" width="8.83203125" style="1" customWidth="1"/>
    <col min="3072" max="3072" width="10.6640625" style="1" customWidth="1"/>
    <col min="3073" max="3073" width="11.5" style="1" customWidth="1"/>
    <col min="3074" max="3074" width="10.6640625" style="1" customWidth="1"/>
    <col min="3075" max="3075" width="6" style="1" customWidth="1"/>
    <col min="3076" max="3317" width="8.83203125" style="1" customWidth="1"/>
    <col min="3318" max="3318" width="6.1640625" style="1" customWidth="1"/>
    <col min="3319" max="3319" width="18.6640625" style="1" customWidth="1"/>
    <col min="3320" max="3321" width="8.83203125" style="1" customWidth="1"/>
    <col min="3322" max="3322" width="10.5" style="1" customWidth="1"/>
    <col min="3323" max="3324" width="11.5" style="1" customWidth="1"/>
    <col min="3325" max="3325" width="7.5" style="1" customWidth="1"/>
    <col min="3326" max="3327" width="8.83203125" style="1" customWidth="1"/>
    <col min="3328" max="3328" width="10.6640625" style="1" customWidth="1"/>
    <col min="3329" max="3329" width="11.5" style="1" customWidth="1"/>
    <col min="3330" max="3330" width="10.6640625" style="1" customWidth="1"/>
    <col min="3331" max="3331" width="6" style="1" customWidth="1"/>
    <col min="3332" max="3573" width="8.83203125" style="1" customWidth="1"/>
    <col min="3574" max="3574" width="6.1640625" style="1" customWidth="1"/>
    <col min="3575" max="3575" width="18.6640625" style="1" customWidth="1"/>
    <col min="3576" max="3577" width="8.83203125" style="1" customWidth="1"/>
    <col min="3578" max="3578" width="10.5" style="1" customWidth="1"/>
    <col min="3579" max="3580" width="11.5" style="1" customWidth="1"/>
    <col min="3581" max="3581" width="7.5" style="1" customWidth="1"/>
    <col min="3582" max="3583" width="8.83203125" style="1" customWidth="1"/>
    <col min="3584" max="3584" width="10.6640625" style="1" customWidth="1"/>
    <col min="3585" max="3585" width="11.5" style="1" customWidth="1"/>
    <col min="3586" max="3586" width="10.6640625" style="1" customWidth="1"/>
    <col min="3587" max="3587" width="6" style="1" customWidth="1"/>
    <col min="3588" max="3829" width="8.83203125" style="1" customWidth="1"/>
    <col min="3830" max="3830" width="6.1640625" style="1" customWidth="1"/>
    <col min="3831" max="3831" width="18.6640625" style="1" customWidth="1"/>
    <col min="3832" max="3833" width="8.83203125" style="1" customWidth="1"/>
    <col min="3834" max="3834" width="10.5" style="1" customWidth="1"/>
    <col min="3835" max="3836" width="11.5" style="1" customWidth="1"/>
    <col min="3837" max="3837" width="7.5" style="1" customWidth="1"/>
    <col min="3838" max="3839" width="8.83203125" style="1" customWidth="1"/>
    <col min="3840" max="3840" width="10.6640625" style="1" customWidth="1"/>
    <col min="3841" max="3841" width="11.5" style="1" customWidth="1"/>
    <col min="3842" max="3842" width="10.6640625" style="1" customWidth="1"/>
    <col min="3843" max="3843" width="6" style="1" customWidth="1"/>
    <col min="3844" max="4085" width="8.83203125" style="1" customWidth="1"/>
    <col min="4086" max="4086" width="6.1640625" style="1" customWidth="1"/>
    <col min="4087" max="4087" width="18.6640625" style="1" customWidth="1"/>
    <col min="4088" max="4089" width="8.83203125" style="1" customWidth="1"/>
    <col min="4090" max="4090" width="10.5" style="1" customWidth="1"/>
    <col min="4091" max="4092" width="11.5" style="1" customWidth="1"/>
    <col min="4093" max="4093" width="7.5" style="1" customWidth="1"/>
    <col min="4094" max="4095" width="8.83203125" style="1" customWidth="1"/>
    <col min="4096" max="4096" width="10.6640625" style="1" customWidth="1"/>
    <col min="4097" max="4097" width="11.5" style="1" customWidth="1"/>
    <col min="4098" max="4098" width="10.6640625" style="1" customWidth="1"/>
    <col min="4099" max="4099" width="6" style="1" customWidth="1"/>
    <col min="4100" max="4341" width="8.83203125" style="1" customWidth="1"/>
    <col min="4342" max="4342" width="6.1640625" style="1" customWidth="1"/>
    <col min="4343" max="4343" width="18.6640625" style="1" customWidth="1"/>
    <col min="4344" max="4345" width="8.83203125" style="1" customWidth="1"/>
    <col min="4346" max="4346" width="10.5" style="1" customWidth="1"/>
    <col min="4347" max="4348" width="11.5" style="1" customWidth="1"/>
    <col min="4349" max="4349" width="7.5" style="1" customWidth="1"/>
    <col min="4350" max="4351" width="8.83203125" style="1" customWidth="1"/>
    <col min="4352" max="4352" width="10.6640625" style="1" customWidth="1"/>
    <col min="4353" max="4353" width="11.5" style="1" customWidth="1"/>
    <col min="4354" max="4354" width="10.6640625" style="1" customWidth="1"/>
    <col min="4355" max="4355" width="6" style="1" customWidth="1"/>
    <col min="4356" max="4597" width="8.83203125" style="1" customWidth="1"/>
    <col min="4598" max="4598" width="6.1640625" style="1" customWidth="1"/>
    <col min="4599" max="4599" width="18.6640625" style="1" customWidth="1"/>
    <col min="4600" max="4601" width="8.83203125" style="1" customWidth="1"/>
    <col min="4602" max="4602" width="10.5" style="1" customWidth="1"/>
    <col min="4603" max="4604" width="11.5" style="1" customWidth="1"/>
    <col min="4605" max="4605" width="7.5" style="1" customWidth="1"/>
    <col min="4606" max="4607" width="8.83203125" style="1" customWidth="1"/>
    <col min="4608" max="4608" width="10.6640625" style="1" customWidth="1"/>
    <col min="4609" max="4609" width="11.5" style="1" customWidth="1"/>
    <col min="4610" max="4610" width="10.6640625" style="1" customWidth="1"/>
    <col min="4611" max="4611" width="6" style="1" customWidth="1"/>
    <col min="4612" max="4853" width="8.83203125" style="1" customWidth="1"/>
    <col min="4854" max="4854" width="6.1640625" style="1" customWidth="1"/>
    <col min="4855" max="4855" width="18.6640625" style="1" customWidth="1"/>
    <col min="4856" max="4857" width="8.83203125" style="1" customWidth="1"/>
    <col min="4858" max="4858" width="10.5" style="1" customWidth="1"/>
    <col min="4859" max="4860" width="11.5" style="1" customWidth="1"/>
    <col min="4861" max="4861" width="7.5" style="1" customWidth="1"/>
    <col min="4862" max="4863" width="8.83203125" style="1" customWidth="1"/>
    <col min="4864" max="4864" width="10.6640625" style="1" customWidth="1"/>
    <col min="4865" max="4865" width="11.5" style="1" customWidth="1"/>
    <col min="4866" max="4866" width="10.6640625" style="1" customWidth="1"/>
    <col min="4867" max="4867" width="6" style="1" customWidth="1"/>
    <col min="4868" max="5109" width="8.83203125" style="1" customWidth="1"/>
    <col min="5110" max="5110" width="6.1640625" style="1" customWidth="1"/>
    <col min="5111" max="5111" width="18.6640625" style="1" customWidth="1"/>
    <col min="5112" max="5113" width="8.83203125" style="1" customWidth="1"/>
    <col min="5114" max="5114" width="10.5" style="1" customWidth="1"/>
    <col min="5115" max="5116" width="11.5" style="1" customWidth="1"/>
    <col min="5117" max="5117" width="7.5" style="1" customWidth="1"/>
    <col min="5118" max="5119" width="8.83203125" style="1" customWidth="1"/>
    <col min="5120" max="5120" width="10.6640625" style="1" customWidth="1"/>
    <col min="5121" max="5121" width="11.5" style="1" customWidth="1"/>
    <col min="5122" max="5122" width="10.6640625" style="1" customWidth="1"/>
    <col min="5123" max="5123" width="6" style="1" customWidth="1"/>
    <col min="5124" max="5365" width="8.83203125" style="1" customWidth="1"/>
    <col min="5366" max="5366" width="6.1640625" style="1" customWidth="1"/>
    <col min="5367" max="5367" width="18.6640625" style="1" customWidth="1"/>
    <col min="5368" max="5369" width="8.83203125" style="1" customWidth="1"/>
    <col min="5370" max="5370" width="10.5" style="1" customWidth="1"/>
    <col min="5371" max="5372" width="11.5" style="1" customWidth="1"/>
    <col min="5373" max="5373" width="7.5" style="1" customWidth="1"/>
    <col min="5374" max="5375" width="8.83203125" style="1" customWidth="1"/>
    <col min="5376" max="5376" width="10.6640625" style="1" customWidth="1"/>
    <col min="5377" max="5377" width="11.5" style="1" customWidth="1"/>
    <col min="5378" max="5378" width="10.6640625" style="1" customWidth="1"/>
    <col min="5379" max="5379" width="6" style="1" customWidth="1"/>
    <col min="5380" max="5621" width="8.83203125" style="1" customWidth="1"/>
    <col min="5622" max="5622" width="6.1640625" style="1" customWidth="1"/>
    <col min="5623" max="5623" width="18.6640625" style="1" customWidth="1"/>
    <col min="5624" max="5625" width="8.83203125" style="1" customWidth="1"/>
    <col min="5626" max="5626" width="10.5" style="1" customWidth="1"/>
    <col min="5627" max="5628" width="11.5" style="1" customWidth="1"/>
    <col min="5629" max="5629" width="7.5" style="1" customWidth="1"/>
    <col min="5630" max="5631" width="8.83203125" style="1" customWidth="1"/>
    <col min="5632" max="5632" width="10.6640625" style="1" customWidth="1"/>
    <col min="5633" max="5633" width="11.5" style="1" customWidth="1"/>
    <col min="5634" max="5634" width="10.6640625" style="1" customWidth="1"/>
    <col min="5635" max="5635" width="6" style="1" customWidth="1"/>
    <col min="5636" max="5877" width="8.83203125" style="1" customWidth="1"/>
    <col min="5878" max="5878" width="6.1640625" style="1" customWidth="1"/>
    <col min="5879" max="5879" width="18.6640625" style="1" customWidth="1"/>
    <col min="5880" max="5881" width="8.83203125" style="1" customWidth="1"/>
    <col min="5882" max="5882" width="10.5" style="1" customWidth="1"/>
    <col min="5883" max="5884" width="11.5" style="1" customWidth="1"/>
    <col min="5885" max="5885" width="7.5" style="1" customWidth="1"/>
    <col min="5886" max="5887" width="8.83203125" style="1" customWidth="1"/>
    <col min="5888" max="5888" width="10.6640625" style="1" customWidth="1"/>
    <col min="5889" max="5889" width="11.5" style="1" customWidth="1"/>
    <col min="5890" max="5890" width="10.6640625" style="1" customWidth="1"/>
    <col min="5891" max="5891" width="6" style="1" customWidth="1"/>
    <col min="5892" max="6133" width="8.83203125" style="1" customWidth="1"/>
    <col min="6134" max="6134" width="6.1640625" style="1" customWidth="1"/>
    <col min="6135" max="6135" width="18.6640625" style="1" customWidth="1"/>
    <col min="6136" max="6137" width="8.83203125" style="1" customWidth="1"/>
    <col min="6138" max="6138" width="10.5" style="1" customWidth="1"/>
    <col min="6139" max="6140" width="11.5" style="1" customWidth="1"/>
    <col min="6141" max="6141" width="7.5" style="1" customWidth="1"/>
    <col min="6142" max="6143" width="8.83203125" style="1" customWidth="1"/>
    <col min="6144" max="6144" width="10.6640625" style="1" customWidth="1"/>
    <col min="6145" max="6145" width="11.5" style="1" customWidth="1"/>
    <col min="6146" max="6146" width="10.6640625" style="1" customWidth="1"/>
    <col min="6147" max="6147" width="6" style="1" customWidth="1"/>
    <col min="6148" max="6389" width="8.83203125" style="1" customWidth="1"/>
    <col min="6390" max="6390" width="6.1640625" style="1" customWidth="1"/>
    <col min="6391" max="6391" width="18.6640625" style="1" customWidth="1"/>
    <col min="6392" max="6393" width="8.83203125" style="1" customWidth="1"/>
    <col min="6394" max="6394" width="10.5" style="1" customWidth="1"/>
    <col min="6395" max="6396" width="11.5" style="1" customWidth="1"/>
    <col min="6397" max="6397" width="7.5" style="1" customWidth="1"/>
    <col min="6398" max="6399" width="8.83203125" style="1" customWidth="1"/>
    <col min="6400" max="6400" width="10.6640625" style="1" customWidth="1"/>
    <col min="6401" max="6401" width="11.5" style="1" customWidth="1"/>
    <col min="6402" max="6402" width="10.6640625" style="1" customWidth="1"/>
    <col min="6403" max="6403" width="6" style="1" customWidth="1"/>
    <col min="6404" max="6645" width="8.83203125" style="1" customWidth="1"/>
    <col min="6646" max="6646" width="6.1640625" style="1" customWidth="1"/>
    <col min="6647" max="6647" width="18.6640625" style="1" customWidth="1"/>
    <col min="6648" max="6649" width="8.83203125" style="1" customWidth="1"/>
    <col min="6650" max="6650" width="10.5" style="1" customWidth="1"/>
    <col min="6651" max="6652" width="11.5" style="1" customWidth="1"/>
    <col min="6653" max="6653" width="7.5" style="1" customWidth="1"/>
    <col min="6654" max="6655" width="8.83203125" style="1" customWidth="1"/>
    <col min="6656" max="6656" width="10.6640625" style="1" customWidth="1"/>
    <col min="6657" max="6657" width="11.5" style="1" customWidth="1"/>
    <col min="6658" max="6658" width="10.6640625" style="1" customWidth="1"/>
    <col min="6659" max="6659" width="6" style="1" customWidth="1"/>
    <col min="6660" max="6901" width="8.83203125" style="1" customWidth="1"/>
    <col min="6902" max="6902" width="6.1640625" style="1" customWidth="1"/>
    <col min="6903" max="6903" width="18.6640625" style="1" customWidth="1"/>
    <col min="6904" max="6905" width="8.83203125" style="1" customWidth="1"/>
    <col min="6906" max="6906" width="10.5" style="1" customWidth="1"/>
    <col min="6907" max="6908" width="11.5" style="1" customWidth="1"/>
    <col min="6909" max="6909" width="7.5" style="1" customWidth="1"/>
    <col min="6910" max="6911" width="8.83203125" style="1" customWidth="1"/>
    <col min="6912" max="6912" width="10.6640625" style="1" customWidth="1"/>
    <col min="6913" max="6913" width="11.5" style="1" customWidth="1"/>
    <col min="6914" max="6914" width="10.6640625" style="1" customWidth="1"/>
    <col min="6915" max="6915" width="6" style="1" customWidth="1"/>
    <col min="6916" max="7157" width="8.83203125" style="1" customWidth="1"/>
    <col min="7158" max="7158" width="6.1640625" style="1" customWidth="1"/>
    <col min="7159" max="7159" width="18.6640625" style="1" customWidth="1"/>
    <col min="7160" max="7161" width="8.83203125" style="1" customWidth="1"/>
    <col min="7162" max="7162" width="10.5" style="1" customWidth="1"/>
    <col min="7163" max="7164" width="11.5" style="1" customWidth="1"/>
    <col min="7165" max="7165" width="7.5" style="1" customWidth="1"/>
    <col min="7166" max="7167" width="8.83203125" style="1" customWidth="1"/>
    <col min="7168" max="7168" width="10.6640625" style="1" customWidth="1"/>
    <col min="7169" max="7169" width="11.5" style="1" customWidth="1"/>
    <col min="7170" max="7170" width="10.6640625" style="1" customWidth="1"/>
    <col min="7171" max="7171" width="6" style="1" customWidth="1"/>
    <col min="7172" max="7413" width="8.83203125" style="1" customWidth="1"/>
    <col min="7414" max="7414" width="6.1640625" style="1" customWidth="1"/>
    <col min="7415" max="7415" width="18.6640625" style="1" customWidth="1"/>
    <col min="7416" max="7417" width="8.83203125" style="1" customWidth="1"/>
    <col min="7418" max="7418" width="10.5" style="1" customWidth="1"/>
    <col min="7419" max="7420" width="11.5" style="1" customWidth="1"/>
    <col min="7421" max="7421" width="7.5" style="1" customWidth="1"/>
    <col min="7422" max="7423" width="8.83203125" style="1" customWidth="1"/>
    <col min="7424" max="7424" width="10.6640625" style="1" customWidth="1"/>
    <col min="7425" max="7425" width="11.5" style="1" customWidth="1"/>
    <col min="7426" max="7426" width="10.6640625" style="1" customWidth="1"/>
    <col min="7427" max="7427" width="6" style="1" customWidth="1"/>
    <col min="7428" max="7669" width="8.83203125" style="1" customWidth="1"/>
    <col min="7670" max="7670" width="6.1640625" style="1" customWidth="1"/>
    <col min="7671" max="7671" width="18.6640625" style="1" customWidth="1"/>
    <col min="7672" max="7673" width="8.83203125" style="1" customWidth="1"/>
    <col min="7674" max="7674" width="10.5" style="1" customWidth="1"/>
    <col min="7675" max="7676" width="11.5" style="1" customWidth="1"/>
    <col min="7677" max="7677" width="7.5" style="1" customWidth="1"/>
    <col min="7678" max="7679" width="8.83203125" style="1" customWidth="1"/>
    <col min="7680" max="7680" width="10.6640625" style="1" customWidth="1"/>
    <col min="7681" max="7681" width="11.5" style="1" customWidth="1"/>
    <col min="7682" max="7682" width="10.6640625" style="1" customWidth="1"/>
    <col min="7683" max="7683" width="6" style="1" customWidth="1"/>
    <col min="7684" max="7925" width="8.83203125" style="1" customWidth="1"/>
    <col min="7926" max="7926" width="6.1640625" style="1" customWidth="1"/>
    <col min="7927" max="7927" width="18.6640625" style="1" customWidth="1"/>
    <col min="7928" max="7929" width="8.83203125" style="1" customWidth="1"/>
    <col min="7930" max="7930" width="10.5" style="1" customWidth="1"/>
    <col min="7931" max="7932" width="11.5" style="1" customWidth="1"/>
    <col min="7933" max="7933" width="7.5" style="1" customWidth="1"/>
    <col min="7934" max="7935" width="8.83203125" style="1" customWidth="1"/>
    <col min="7936" max="7936" width="10.6640625" style="1" customWidth="1"/>
    <col min="7937" max="7937" width="11.5" style="1" customWidth="1"/>
    <col min="7938" max="7938" width="10.6640625" style="1" customWidth="1"/>
    <col min="7939" max="7939" width="6" style="1" customWidth="1"/>
    <col min="7940" max="8181" width="8.83203125" style="1" customWidth="1"/>
    <col min="8182" max="8182" width="6.1640625" style="1" customWidth="1"/>
    <col min="8183" max="8183" width="18.6640625" style="1" customWidth="1"/>
    <col min="8184" max="8185" width="8.83203125" style="1" customWidth="1"/>
    <col min="8186" max="8186" width="10.5" style="1" customWidth="1"/>
    <col min="8187" max="8188" width="11.5" style="1" customWidth="1"/>
    <col min="8189" max="8189" width="7.5" style="1" customWidth="1"/>
    <col min="8190" max="8191" width="8.83203125" style="1" customWidth="1"/>
    <col min="8192" max="8192" width="10.6640625" style="1" customWidth="1"/>
    <col min="8193" max="8193" width="11.5" style="1" customWidth="1"/>
    <col min="8194" max="8194" width="10.6640625" style="1" customWidth="1"/>
    <col min="8195" max="8195" width="6" style="1" customWidth="1"/>
    <col min="8196" max="8437" width="8.83203125" style="1" customWidth="1"/>
    <col min="8438" max="8438" width="6.1640625" style="1" customWidth="1"/>
    <col min="8439" max="8439" width="18.6640625" style="1" customWidth="1"/>
    <col min="8440" max="8441" width="8.83203125" style="1" customWidth="1"/>
    <col min="8442" max="8442" width="10.5" style="1" customWidth="1"/>
    <col min="8443" max="8444" width="11.5" style="1" customWidth="1"/>
    <col min="8445" max="8445" width="7.5" style="1" customWidth="1"/>
    <col min="8446" max="8447" width="8.83203125" style="1" customWidth="1"/>
    <col min="8448" max="8448" width="10.6640625" style="1" customWidth="1"/>
    <col min="8449" max="8449" width="11.5" style="1" customWidth="1"/>
    <col min="8450" max="8450" width="10.6640625" style="1" customWidth="1"/>
    <col min="8451" max="8451" width="6" style="1" customWidth="1"/>
    <col min="8452" max="8693" width="8.83203125" style="1" customWidth="1"/>
    <col min="8694" max="8694" width="6.1640625" style="1" customWidth="1"/>
    <col min="8695" max="8695" width="18.6640625" style="1" customWidth="1"/>
    <col min="8696" max="8697" width="8.83203125" style="1" customWidth="1"/>
    <col min="8698" max="8698" width="10.5" style="1" customWidth="1"/>
    <col min="8699" max="8700" width="11.5" style="1" customWidth="1"/>
    <col min="8701" max="8701" width="7.5" style="1" customWidth="1"/>
    <col min="8702" max="8703" width="8.83203125" style="1" customWidth="1"/>
    <col min="8704" max="8704" width="10.6640625" style="1" customWidth="1"/>
    <col min="8705" max="8705" width="11.5" style="1" customWidth="1"/>
    <col min="8706" max="8706" width="10.6640625" style="1" customWidth="1"/>
    <col min="8707" max="8707" width="6" style="1" customWidth="1"/>
    <col min="8708" max="8949" width="8.83203125" style="1" customWidth="1"/>
    <col min="8950" max="8950" width="6.1640625" style="1" customWidth="1"/>
    <col min="8951" max="8951" width="18.6640625" style="1" customWidth="1"/>
    <col min="8952" max="8953" width="8.83203125" style="1" customWidth="1"/>
    <col min="8954" max="8954" width="10.5" style="1" customWidth="1"/>
    <col min="8955" max="8956" width="11.5" style="1" customWidth="1"/>
    <col min="8957" max="8957" width="7.5" style="1" customWidth="1"/>
    <col min="8958" max="8959" width="8.83203125" style="1" customWidth="1"/>
    <col min="8960" max="8960" width="10.6640625" style="1" customWidth="1"/>
    <col min="8961" max="8961" width="11.5" style="1" customWidth="1"/>
    <col min="8962" max="8962" width="10.6640625" style="1" customWidth="1"/>
    <col min="8963" max="8963" width="6" style="1" customWidth="1"/>
    <col min="8964" max="9205" width="8.83203125" style="1" customWidth="1"/>
    <col min="9206" max="9206" width="6.1640625" style="1" customWidth="1"/>
    <col min="9207" max="9207" width="18.6640625" style="1" customWidth="1"/>
    <col min="9208" max="9209" width="8.83203125" style="1" customWidth="1"/>
    <col min="9210" max="9210" width="10.5" style="1" customWidth="1"/>
    <col min="9211" max="9212" width="11.5" style="1" customWidth="1"/>
    <col min="9213" max="9213" width="7.5" style="1" customWidth="1"/>
    <col min="9214" max="9215" width="8.83203125" style="1" customWidth="1"/>
    <col min="9216" max="9216" width="10.6640625" style="1" customWidth="1"/>
    <col min="9217" max="9217" width="11.5" style="1" customWidth="1"/>
    <col min="9218" max="9218" width="10.6640625" style="1" customWidth="1"/>
    <col min="9219" max="9219" width="6" style="1" customWidth="1"/>
    <col min="9220" max="9461" width="8.83203125" style="1" customWidth="1"/>
    <col min="9462" max="9462" width="6.1640625" style="1" customWidth="1"/>
    <col min="9463" max="9463" width="18.6640625" style="1" customWidth="1"/>
    <col min="9464" max="9465" width="8.83203125" style="1" customWidth="1"/>
    <col min="9466" max="9466" width="10.5" style="1" customWidth="1"/>
    <col min="9467" max="9468" width="11.5" style="1" customWidth="1"/>
    <col min="9469" max="9469" width="7.5" style="1" customWidth="1"/>
    <col min="9470" max="9471" width="8.83203125" style="1" customWidth="1"/>
    <col min="9472" max="9472" width="10.6640625" style="1" customWidth="1"/>
    <col min="9473" max="9473" width="11.5" style="1" customWidth="1"/>
    <col min="9474" max="9474" width="10.6640625" style="1" customWidth="1"/>
    <col min="9475" max="9475" width="6" style="1" customWidth="1"/>
    <col min="9476" max="9717" width="8.83203125" style="1" customWidth="1"/>
    <col min="9718" max="9718" width="6.1640625" style="1" customWidth="1"/>
    <col min="9719" max="9719" width="18.6640625" style="1" customWidth="1"/>
    <col min="9720" max="9721" width="8.83203125" style="1" customWidth="1"/>
    <col min="9722" max="9722" width="10.5" style="1" customWidth="1"/>
    <col min="9723" max="9724" width="11.5" style="1" customWidth="1"/>
    <col min="9725" max="9725" width="7.5" style="1" customWidth="1"/>
    <col min="9726" max="9727" width="8.83203125" style="1" customWidth="1"/>
    <col min="9728" max="9728" width="10.6640625" style="1" customWidth="1"/>
    <col min="9729" max="9729" width="11.5" style="1" customWidth="1"/>
    <col min="9730" max="9730" width="10.6640625" style="1" customWidth="1"/>
    <col min="9731" max="9731" width="6" style="1" customWidth="1"/>
    <col min="9732" max="9973" width="8.83203125" style="1" customWidth="1"/>
    <col min="9974" max="9974" width="6.1640625" style="1" customWidth="1"/>
    <col min="9975" max="9975" width="18.6640625" style="1" customWidth="1"/>
    <col min="9976" max="9977" width="8.83203125" style="1" customWidth="1"/>
    <col min="9978" max="9978" width="10.5" style="1" customWidth="1"/>
    <col min="9979" max="9980" width="11.5" style="1" customWidth="1"/>
    <col min="9981" max="9981" width="7.5" style="1" customWidth="1"/>
    <col min="9982" max="9983" width="8.83203125" style="1" customWidth="1"/>
    <col min="9984" max="9984" width="10.6640625" style="1" customWidth="1"/>
    <col min="9985" max="9985" width="11.5" style="1" customWidth="1"/>
    <col min="9986" max="9986" width="10.6640625" style="1" customWidth="1"/>
    <col min="9987" max="9987" width="6" style="1" customWidth="1"/>
    <col min="9988" max="10229" width="8.83203125" style="1" customWidth="1"/>
    <col min="10230" max="10230" width="6.1640625" style="1" customWidth="1"/>
    <col min="10231" max="10231" width="18.6640625" style="1" customWidth="1"/>
    <col min="10232" max="10233" width="8.83203125" style="1" customWidth="1"/>
    <col min="10234" max="10234" width="10.5" style="1" customWidth="1"/>
    <col min="10235" max="10236" width="11.5" style="1" customWidth="1"/>
    <col min="10237" max="10237" width="7.5" style="1" customWidth="1"/>
    <col min="10238" max="10239" width="8.83203125" style="1" customWidth="1"/>
    <col min="10240" max="10240" width="10.6640625" style="1" customWidth="1"/>
    <col min="10241" max="10241" width="11.5" style="1" customWidth="1"/>
    <col min="10242" max="10242" width="10.6640625" style="1" customWidth="1"/>
    <col min="10243" max="10243" width="6" style="1" customWidth="1"/>
    <col min="10244" max="10485" width="8.83203125" style="1" customWidth="1"/>
    <col min="10486" max="10486" width="6.1640625" style="1" customWidth="1"/>
    <col min="10487" max="10487" width="18.6640625" style="1" customWidth="1"/>
    <col min="10488" max="10489" width="8.83203125" style="1" customWidth="1"/>
    <col min="10490" max="10490" width="10.5" style="1" customWidth="1"/>
    <col min="10491" max="10492" width="11.5" style="1" customWidth="1"/>
    <col min="10493" max="10493" width="7.5" style="1" customWidth="1"/>
    <col min="10494" max="10495" width="8.83203125" style="1" customWidth="1"/>
    <col min="10496" max="10496" width="10.6640625" style="1" customWidth="1"/>
    <col min="10497" max="10497" width="11.5" style="1" customWidth="1"/>
    <col min="10498" max="10498" width="10.6640625" style="1" customWidth="1"/>
    <col min="10499" max="10499" width="6" style="1" customWidth="1"/>
    <col min="10500" max="10741" width="8.83203125" style="1" customWidth="1"/>
    <col min="10742" max="10742" width="6.1640625" style="1" customWidth="1"/>
    <col min="10743" max="10743" width="18.6640625" style="1" customWidth="1"/>
    <col min="10744" max="10745" width="8.83203125" style="1" customWidth="1"/>
    <col min="10746" max="10746" width="10.5" style="1" customWidth="1"/>
    <col min="10747" max="10748" width="11.5" style="1" customWidth="1"/>
    <col min="10749" max="10749" width="7.5" style="1" customWidth="1"/>
    <col min="10750" max="10751" width="8.83203125" style="1" customWidth="1"/>
    <col min="10752" max="10752" width="10.6640625" style="1" customWidth="1"/>
    <col min="10753" max="10753" width="11.5" style="1" customWidth="1"/>
    <col min="10754" max="10754" width="10.6640625" style="1" customWidth="1"/>
    <col min="10755" max="10755" width="6" style="1" customWidth="1"/>
    <col min="10756" max="10997" width="8.83203125" style="1" customWidth="1"/>
    <col min="10998" max="10998" width="6.1640625" style="1" customWidth="1"/>
    <col min="10999" max="10999" width="18.6640625" style="1" customWidth="1"/>
    <col min="11000" max="11001" width="8.83203125" style="1" customWidth="1"/>
    <col min="11002" max="11002" width="10.5" style="1" customWidth="1"/>
    <col min="11003" max="11004" width="11.5" style="1" customWidth="1"/>
    <col min="11005" max="11005" width="7.5" style="1" customWidth="1"/>
    <col min="11006" max="11007" width="8.83203125" style="1" customWidth="1"/>
    <col min="11008" max="11008" width="10.6640625" style="1" customWidth="1"/>
    <col min="11009" max="11009" width="11.5" style="1" customWidth="1"/>
    <col min="11010" max="11010" width="10.6640625" style="1" customWidth="1"/>
    <col min="11011" max="11011" width="6" style="1" customWidth="1"/>
    <col min="11012" max="11253" width="8.83203125" style="1" customWidth="1"/>
    <col min="11254" max="11254" width="6.1640625" style="1" customWidth="1"/>
    <col min="11255" max="11255" width="18.6640625" style="1" customWidth="1"/>
    <col min="11256" max="11257" width="8.83203125" style="1" customWidth="1"/>
    <col min="11258" max="11258" width="10.5" style="1" customWidth="1"/>
    <col min="11259" max="11260" width="11.5" style="1" customWidth="1"/>
    <col min="11261" max="11261" width="7.5" style="1" customWidth="1"/>
    <col min="11262" max="11263" width="8.83203125" style="1" customWidth="1"/>
    <col min="11264" max="11264" width="10.6640625" style="1" customWidth="1"/>
    <col min="11265" max="11265" width="11.5" style="1" customWidth="1"/>
    <col min="11266" max="11266" width="10.6640625" style="1" customWidth="1"/>
    <col min="11267" max="11267" width="6" style="1" customWidth="1"/>
    <col min="11268" max="11509" width="8.83203125" style="1" customWidth="1"/>
    <col min="11510" max="11510" width="6.1640625" style="1" customWidth="1"/>
    <col min="11511" max="11511" width="18.6640625" style="1" customWidth="1"/>
    <col min="11512" max="11513" width="8.83203125" style="1" customWidth="1"/>
    <col min="11514" max="11514" width="10.5" style="1" customWidth="1"/>
    <col min="11515" max="11516" width="11.5" style="1" customWidth="1"/>
    <col min="11517" max="11517" width="7.5" style="1" customWidth="1"/>
    <col min="11518" max="11519" width="8.83203125" style="1" customWidth="1"/>
    <col min="11520" max="11520" width="10.6640625" style="1" customWidth="1"/>
    <col min="11521" max="11521" width="11.5" style="1" customWidth="1"/>
    <col min="11522" max="11522" width="10.6640625" style="1" customWidth="1"/>
    <col min="11523" max="11523" width="6" style="1" customWidth="1"/>
    <col min="11524" max="11765" width="8.83203125" style="1" customWidth="1"/>
    <col min="11766" max="11766" width="6.1640625" style="1" customWidth="1"/>
    <col min="11767" max="11767" width="18.6640625" style="1" customWidth="1"/>
    <col min="11768" max="11769" width="8.83203125" style="1" customWidth="1"/>
    <col min="11770" max="11770" width="10.5" style="1" customWidth="1"/>
    <col min="11771" max="11772" width="11.5" style="1" customWidth="1"/>
    <col min="11773" max="11773" width="7.5" style="1" customWidth="1"/>
    <col min="11774" max="11775" width="8.83203125" style="1" customWidth="1"/>
    <col min="11776" max="11776" width="10.6640625" style="1" customWidth="1"/>
    <col min="11777" max="11777" width="11.5" style="1" customWidth="1"/>
    <col min="11778" max="11778" width="10.6640625" style="1" customWidth="1"/>
    <col min="11779" max="11779" width="6" style="1" customWidth="1"/>
    <col min="11780" max="12021" width="8.83203125" style="1" customWidth="1"/>
    <col min="12022" max="12022" width="6.1640625" style="1" customWidth="1"/>
    <col min="12023" max="12023" width="18.6640625" style="1" customWidth="1"/>
    <col min="12024" max="12025" width="8.83203125" style="1" customWidth="1"/>
    <col min="12026" max="12026" width="10.5" style="1" customWidth="1"/>
    <col min="12027" max="12028" width="11.5" style="1" customWidth="1"/>
    <col min="12029" max="12029" width="7.5" style="1" customWidth="1"/>
    <col min="12030" max="12031" width="8.83203125" style="1" customWidth="1"/>
    <col min="12032" max="12032" width="10.6640625" style="1" customWidth="1"/>
    <col min="12033" max="12033" width="11.5" style="1" customWidth="1"/>
    <col min="12034" max="12034" width="10.6640625" style="1" customWidth="1"/>
    <col min="12035" max="12035" width="6" style="1" customWidth="1"/>
    <col min="12036" max="12277" width="8.83203125" style="1" customWidth="1"/>
    <col min="12278" max="12278" width="6.1640625" style="1" customWidth="1"/>
    <col min="12279" max="12279" width="18.6640625" style="1" customWidth="1"/>
    <col min="12280" max="12281" width="8.83203125" style="1" customWidth="1"/>
    <col min="12282" max="12282" width="10.5" style="1" customWidth="1"/>
    <col min="12283" max="12284" width="11.5" style="1" customWidth="1"/>
    <col min="12285" max="12285" width="7.5" style="1" customWidth="1"/>
    <col min="12286" max="12287" width="8.83203125" style="1" customWidth="1"/>
    <col min="12288" max="12288" width="10.6640625" style="1" customWidth="1"/>
    <col min="12289" max="12289" width="11.5" style="1" customWidth="1"/>
    <col min="12290" max="12290" width="10.6640625" style="1" customWidth="1"/>
    <col min="12291" max="12291" width="6" style="1" customWidth="1"/>
    <col min="12292" max="12533" width="8.83203125" style="1" customWidth="1"/>
    <col min="12534" max="12534" width="6.1640625" style="1" customWidth="1"/>
    <col min="12535" max="12535" width="18.6640625" style="1" customWidth="1"/>
    <col min="12536" max="12537" width="8.83203125" style="1" customWidth="1"/>
    <col min="12538" max="12538" width="10.5" style="1" customWidth="1"/>
    <col min="12539" max="12540" width="11.5" style="1" customWidth="1"/>
    <col min="12541" max="12541" width="7.5" style="1" customWidth="1"/>
    <col min="12542" max="12543" width="8.83203125" style="1" customWidth="1"/>
    <col min="12544" max="12544" width="10.6640625" style="1" customWidth="1"/>
    <col min="12545" max="12545" width="11.5" style="1" customWidth="1"/>
    <col min="12546" max="12546" width="10.6640625" style="1" customWidth="1"/>
    <col min="12547" max="12547" width="6" style="1" customWidth="1"/>
    <col min="12548" max="12789" width="8.83203125" style="1" customWidth="1"/>
    <col min="12790" max="12790" width="6.1640625" style="1" customWidth="1"/>
    <col min="12791" max="12791" width="18.6640625" style="1" customWidth="1"/>
    <col min="12792" max="12793" width="8.83203125" style="1" customWidth="1"/>
    <col min="12794" max="12794" width="10.5" style="1" customWidth="1"/>
    <col min="12795" max="12796" width="11.5" style="1" customWidth="1"/>
    <col min="12797" max="12797" width="7.5" style="1" customWidth="1"/>
    <col min="12798" max="12799" width="8.83203125" style="1" customWidth="1"/>
    <col min="12800" max="12800" width="10.6640625" style="1" customWidth="1"/>
    <col min="12801" max="12801" width="11.5" style="1" customWidth="1"/>
    <col min="12802" max="12802" width="10.6640625" style="1" customWidth="1"/>
    <col min="12803" max="12803" width="6" style="1" customWidth="1"/>
    <col min="12804" max="13045" width="8.83203125" style="1" customWidth="1"/>
    <col min="13046" max="13046" width="6.1640625" style="1" customWidth="1"/>
    <col min="13047" max="13047" width="18.6640625" style="1" customWidth="1"/>
    <col min="13048" max="13049" width="8.83203125" style="1" customWidth="1"/>
    <col min="13050" max="13050" width="10.5" style="1" customWidth="1"/>
    <col min="13051" max="13052" width="11.5" style="1" customWidth="1"/>
    <col min="13053" max="13053" width="7.5" style="1" customWidth="1"/>
    <col min="13054" max="13055" width="8.83203125" style="1" customWidth="1"/>
    <col min="13056" max="13056" width="10.6640625" style="1" customWidth="1"/>
    <col min="13057" max="13057" width="11.5" style="1" customWidth="1"/>
    <col min="13058" max="13058" width="10.6640625" style="1" customWidth="1"/>
    <col min="13059" max="13059" width="6" style="1" customWidth="1"/>
    <col min="13060" max="13301" width="8.83203125" style="1" customWidth="1"/>
    <col min="13302" max="13302" width="6.1640625" style="1" customWidth="1"/>
    <col min="13303" max="13303" width="18.6640625" style="1" customWidth="1"/>
    <col min="13304" max="13305" width="8.83203125" style="1" customWidth="1"/>
    <col min="13306" max="13306" width="10.5" style="1" customWidth="1"/>
    <col min="13307" max="13308" width="11.5" style="1" customWidth="1"/>
    <col min="13309" max="13309" width="7.5" style="1" customWidth="1"/>
    <col min="13310" max="13311" width="8.83203125" style="1" customWidth="1"/>
    <col min="13312" max="13312" width="10.6640625" style="1" customWidth="1"/>
    <col min="13313" max="13313" width="11.5" style="1" customWidth="1"/>
    <col min="13314" max="13314" width="10.6640625" style="1" customWidth="1"/>
    <col min="13315" max="13315" width="6" style="1" customWidth="1"/>
    <col min="13316" max="13557" width="8.83203125" style="1" customWidth="1"/>
    <col min="13558" max="13558" width="6.1640625" style="1" customWidth="1"/>
    <col min="13559" max="13559" width="18.6640625" style="1" customWidth="1"/>
    <col min="13560" max="13561" width="8.83203125" style="1" customWidth="1"/>
    <col min="13562" max="13562" width="10.5" style="1" customWidth="1"/>
    <col min="13563" max="13564" width="11.5" style="1" customWidth="1"/>
    <col min="13565" max="13565" width="7.5" style="1" customWidth="1"/>
    <col min="13566" max="13567" width="8.83203125" style="1" customWidth="1"/>
    <col min="13568" max="13568" width="10.6640625" style="1" customWidth="1"/>
    <col min="13569" max="13569" width="11.5" style="1" customWidth="1"/>
    <col min="13570" max="13570" width="10.6640625" style="1" customWidth="1"/>
    <col min="13571" max="13571" width="6" style="1" customWidth="1"/>
    <col min="13572" max="13813" width="8.83203125" style="1" customWidth="1"/>
    <col min="13814" max="13814" width="6.1640625" style="1" customWidth="1"/>
    <col min="13815" max="13815" width="18.6640625" style="1" customWidth="1"/>
    <col min="13816" max="13817" width="8.83203125" style="1" customWidth="1"/>
    <col min="13818" max="13818" width="10.5" style="1" customWidth="1"/>
    <col min="13819" max="13820" width="11.5" style="1" customWidth="1"/>
    <col min="13821" max="13821" width="7.5" style="1" customWidth="1"/>
    <col min="13822" max="13823" width="8.83203125" style="1" customWidth="1"/>
    <col min="13824" max="13824" width="10.6640625" style="1" customWidth="1"/>
    <col min="13825" max="13825" width="11.5" style="1" customWidth="1"/>
    <col min="13826" max="13826" width="10.6640625" style="1" customWidth="1"/>
    <col min="13827" max="13827" width="6" style="1" customWidth="1"/>
    <col min="13828" max="14069" width="8.83203125" style="1" customWidth="1"/>
    <col min="14070" max="14070" width="6.1640625" style="1" customWidth="1"/>
    <col min="14071" max="14071" width="18.6640625" style="1" customWidth="1"/>
    <col min="14072" max="14073" width="8.83203125" style="1" customWidth="1"/>
    <col min="14074" max="14074" width="10.5" style="1" customWidth="1"/>
    <col min="14075" max="14076" width="11.5" style="1" customWidth="1"/>
    <col min="14077" max="14077" width="7.5" style="1" customWidth="1"/>
    <col min="14078" max="14079" width="8.83203125" style="1" customWidth="1"/>
    <col min="14080" max="14080" width="10.6640625" style="1" customWidth="1"/>
    <col min="14081" max="14081" width="11.5" style="1" customWidth="1"/>
    <col min="14082" max="14082" width="10.6640625" style="1" customWidth="1"/>
    <col min="14083" max="14083" width="6" style="1" customWidth="1"/>
    <col min="14084" max="14325" width="8.83203125" style="1" customWidth="1"/>
    <col min="14326" max="14326" width="6.1640625" style="1" customWidth="1"/>
    <col min="14327" max="14327" width="18.6640625" style="1" customWidth="1"/>
    <col min="14328" max="14329" width="8.83203125" style="1" customWidth="1"/>
    <col min="14330" max="14330" width="10.5" style="1" customWidth="1"/>
    <col min="14331" max="14332" width="11.5" style="1" customWidth="1"/>
    <col min="14333" max="14333" width="7.5" style="1" customWidth="1"/>
    <col min="14334" max="14335" width="8.83203125" style="1" customWidth="1"/>
    <col min="14336" max="14336" width="10.6640625" style="1" customWidth="1"/>
    <col min="14337" max="14337" width="11.5" style="1" customWidth="1"/>
    <col min="14338" max="14338" width="10.6640625" style="1" customWidth="1"/>
    <col min="14339" max="14339" width="6" style="1" customWidth="1"/>
    <col min="14340" max="14581" width="8.83203125" style="1" customWidth="1"/>
    <col min="14582" max="14582" width="6.1640625" style="1" customWidth="1"/>
    <col min="14583" max="14583" width="18.6640625" style="1" customWidth="1"/>
    <col min="14584" max="14585" width="8.83203125" style="1" customWidth="1"/>
    <col min="14586" max="14586" width="10.5" style="1" customWidth="1"/>
    <col min="14587" max="14588" width="11.5" style="1" customWidth="1"/>
    <col min="14589" max="14589" width="7.5" style="1" customWidth="1"/>
    <col min="14590" max="14591" width="8.83203125" style="1" customWidth="1"/>
    <col min="14592" max="14592" width="10.6640625" style="1" customWidth="1"/>
    <col min="14593" max="14593" width="11.5" style="1" customWidth="1"/>
    <col min="14594" max="14594" width="10.6640625" style="1" customWidth="1"/>
    <col min="14595" max="14595" width="6" style="1" customWidth="1"/>
    <col min="14596" max="14837" width="8.83203125" style="1" customWidth="1"/>
    <col min="14838" max="14838" width="6.1640625" style="1" customWidth="1"/>
    <col min="14839" max="14839" width="18.6640625" style="1" customWidth="1"/>
    <col min="14840" max="14841" width="8.83203125" style="1" customWidth="1"/>
    <col min="14842" max="14842" width="10.5" style="1" customWidth="1"/>
    <col min="14843" max="14844" width="11.5" style="1" customWidth="1"/>
    <col min="14845" max="14845" width="7.5" style="1" customWidth="1"/>
    <col min="14846" max="14847" width="8.83203125" style="1" customWidth="1"/>
    <col min="14848" max="14848" width="10.6640625" style="1" customWidth="1"/>
    <col min="14849" max="14849" width="11.5" style="1" customWidth="1"/>
    <col min="14850" max="14850" width="10.6640625" style="1" customWidth="1"/>
    <col min="14851" max="14851" width="6" style="1" customWidth="1"/>
    <col min="14852" max="15093" width="8.83203125" style="1" customWidth="1"/>
    <col min="15094" max="15094" width="6.1640625" style="1" customWidth="1"/>
    <col min="15095" max="15095" width="18.6640625" style="1" customWidth="1"/>
    <col min="15096" max="15097" width="8.83203125" style="1" customWidth="1"/>
    <col min="15098" max="15098" width="10.5" style="1" customWidth="1"/>
    <col min="15099" max="15100" width="11.5" style="1" customWidth="1"/>
    <col min="15101" max="15101" width="7.5" style="1" customWidth="1"/>
    <col min="15102" max="15103" width="8.83203125" style="1" customWidth="1"/>
    <col min="15104" max="15104" width="10.6640625" style="1" customWidth="1"/>
    <col min="15105" max="15105" width="11.5" style="1" customWidth="1"/>
    <col min="15106" max="15106" width="10.6640625" style="1" customWidth="1"/>
    <col min="15107" max="15107" width="6" style="1" customWidth="1"/>
    <col min="15108" max="15349" width="8.83203125" style="1" customWidth="1"/>
    <col min="15350" max="15350" width="6.1640625" style="1" customWidth="1"/>
    <col min="15351" max="15351" width="18.6640625" style="1" customWidth="1"/>
    <col min="15352" max="15353" width="8.83203125" style="1" customWidth="1"/>
    <col min="15354" max="15354" width="10.5" style="1" customWidth="1"/>
    <col min="15355" max="15356" width="11.5" style="1" customWidth="1"/>
    <col min="15357" max="15357" width="7.5" style="1" customWidth="1"/>
    <col min="15358" max="15359" width="8.83203125" style="1" customWidth="1"/>
    <col min="15360" max="15360" width="10.6640625" style="1" customWidth="1"/>
    <col min="15361" max="15361" width="11.5" style="1" customWidth="1"/>
    <col min="15362" max="15362" width="10.6640625" style="1" customWidth="1"/>
    <col min="15363" max="15363" width="6" style="1" customWidth="1"/>
    <col min="15364" max="15605" width="8.83203125" style="1" customWidth="1"/>
    <col min="15606" max="15606" width="6.1640625" style="1" customWidth="1"/>
    <col min="15607" max="15607" width="18.6640625" style="1" customWidth="1"/>
    <col min="15608" max="15609" width="8.83203125" style="1" customWidth="1"/>
    <col min="15610" max="15610" width="10.5" style="1" customWidth="1"/>
    <col min="15611" max="15612" width="11.5" style="1" customWidth="1"/>
    <col min="15613" max="15613" width="7.5" style="1" customWidth="1"/>
    <col min="15614" max="15615" width="8.83203125" style="1" customWidth="1"/>
    <col min="15616" max="15616" width="10.6640625" style="1" customWidth="1"/>
    <col min="15617" max="15617" width="11.5" style="1" customWidth="1"/>
    <col min="15618" max="15618" width="10.6640625" style="1" customWidth="1"/>
    <col min="15619" max="15619" width="6" style="1" customWidth="1"/>
    <col min="15620" max="15861" width="8.83203125" style="1" customWidth="1"/>
    <col min="15862" max="15862" width="6.1640625" style="1" customWidth="1"/>
    <col min="15863" max="15863" width="18.6640625" style="1" customWidth="1"/>
    <col min="15864" max="15865" width="8.83203125" style="1" customWidth="1"/>
    <col min="15866" max="15866" width="10.5" style="1" customWidth="1"/>
    <col min="15867" max="15868" width="11.5" style="1" customWidth="1"/>
    <col min="15869" max="15869" width="7.5" style="1" customWidth="1"/>
    <col min="15870" max="15871" width="8.83203125" style="1" customWidth="1"/>
    <col min="15872" max="15872" width="10.6640625" style="1" customWidth="1"/>
    <col min="15873" max="15873" width="11.5" style="1" customWidth="1"/>
    <col min="15874" max="15874" width="10.6640625" style="1" customWidth="1"/>
    <col min="15875" max="15875" width="6" style="1" customWidth="1"/>
    <col min="15876" max="16117" width="8.83203125" style="1" customWidth="1"/>
    <col min="16118" max="16118" width="6.1640625" style="1" customWidth="1"/>
    <col min="16119" max="16119" width="18.6640625" style="1" customWidth="1"/>
    <col min="16120" max="16121" width="8.83203125" style="1" customWidth="1"/>
    <col min="16122" max="16122" width="10.5" style="1" customWidth="1"/>
    <col min="16123" max="16124" width="11.5" style="1" customWidth="1"/>
    <col min="16125" max="16125" width="7.5" style="1" customWidth="1"/>
    <col min="16126" max="16127" width="8.83203125" style="1" customWidth="1"/>
    <col min="16128" max="16128" width="10.6640625" style="1" customWidth="1"/>
    <col min="16129" max="16129" width="11.5" style="1" customWidth="1"/>
    <col min="16130" max="16130" width="10.6640625" style="1" customWidth="1"/>
    <col min="16131" max="16131" width="6" style="1" customWidth="1"/>
    <col min="16132" max="16384" width="8.83203125" style="1" customWidth="1"/>
  </cols>
  <sheetData>
    <row r="1" spans="1:12" s="23" customFormat="1" ht="16" x14ac:dyDescent="0.2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L1" s="24" t="s">
        <v>322</v>
      </c>
    </row>
    <row r="2" spans="1:12" s="23" customFormat="1" ht="17" thickBot="1" x14ac:dyDescent="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L2" s="24"/>
    </row>
    <row r="3" spans="1:12" ht="15" customHeight="1" x14ac:dyDescent="0.2">
      <c r="A3" s="205" t="s">
        <v>19</v>
      </c>
      <c r="B3" s="213" t="s">
        <v>5</v>
      </c>
      <c r="C3" s="208" t="s">
        <v>17</v>
      </c>
      <c r="D3" s="208"/>
      <c r="E3" s="208"/>
      <c r="F3" s="209"/>
      <c r="G3" s="96"/>
      <c r="H3" s="210" t="s">
        <v>18</v>
      </c>
      <c r="I3" s="208"/>
      <c r="J3" s="208"/>
      <c r="K3" s="209"/>
      <c r="L3" s="96"/>
    </row>
    <row r="4" spans="1:12" x14ac:dyDescent="0.2">
      <c r="A4" s="206"/>
      <c r="B4" s="214"/>
      <c r="C4" s="97" t="s">
        <v>227</v>
      </c>
      <c r="D4" s="98" t="s">
        <v>228</v>
      </c>
      <c r="E4" s="211" t="s">
        <v>229</v>
      </c>
      <c r="F4" s="212"/>
      <c r="G4" s="99"/>
      <c r="H4" s="97" t="s">
        <v>227</v>
      </c>
      <c r="I4" s="98" t="s">
        <v>228</v>
      </c>
      <c r="J4" s="211" t="s">
        <v>229</v>
      </c>
      <c r="K4" s="212"/>
      <c r="L4" s="99"/>
    </row>
    <row r="5" spans="1:12" ht="16" thickBot="1" x14ac:dyDescent="0.25">
      <c r="A5" s="207"/>
      <c r="B5" s="215"/>
      <c r="C5" s="100" t="s">
        <v>2</v>
      </c>
      <c r="D5" s="101" t="s">
        <v>3</v>
      </c>
      <c r="E5" s="19" t="s">
        <v>230</v>
      </c>
      <c r="F5" s="20" t="s">
        <v>231</v>
      </c>
      <c r="G5" s="102" t="s">
        <v>4</v>
      </c>
      <c r="H5" s="100" t="s">
        <v>2</v>
      </c>
      <c r="I5" s="101" t="s">
        <v>3</v>
      </c>
      <c r="J5" s="19" t="s">
        <v>230</v>
      </c>
      <c r="K5" s="20" t="s">
        <v>231</v>
      </c>
      <c r="L5" s="102" t="s">
        <v>4</v>
      </c>
    </row>
    <row r="6" spans="1:12" s="11" customFormat="1" ht="17" customHeight="1" x14ac:dyDescent="0.2">
      <c r="A6" s="27" t="s">
        <v>209</v>
      </c>
      <c r="B6" s="28" t="s">
        <v>118</v>
      </c>
      <c r="C6" s="29">
        <v>28</v>
      </c>
      <c r="D6" s="29">
        <v>20</v>
      </c>
      <c r="E6" s="29">
        <v>10</v>
      </c>
      <c r="F6" s="30">
        <v>10</v>
      </c>
      <c r="G6" s="31">
        <v>68</v>
      </c>
      <c r="H6" s="32">
        <v>0</v>
      </c>
      <c r="I6" s="36">
        <v>0</v>
      </c>
      <c r="J6" s="29">
        <v>0</v>
      </c>
      <c r="K6" s="30">
        <v>0</v>
      </c>
      <c r="L6" s="31">
        <v>0</v>
      </c>
    </row>
    <row r="7" spans="1:12" s="11" customFormat="1" ht="17" customHeight="1" x14ac:dyDescent="0.2">
      <c r="A7" s="27" t="s">
        <v>190</v>
      </c>
      <c r="B7" s="28" t="s">
        <v>30</v>
      </c>
      <c r="C7" s="33">
        <v>28</v>
      </c>
      <c r="D7" s="33">
        <v>22</v>
      </c>
      <c r="E7" s="33">
        <v>12</v>
      </c>
      <c r="F7" s="34">
        <v>10</v>
      </c>
      <c r="G7" s="31">
        <v>72</v>
      </c>
      <c r="H7" s="35">
        <v>37</v>
      </c>
      <c r="I7" s="36">
        <v>24</v>
      </c>
      <c r="J7" s="33">
        <v>14</v>
      </c>
      <c r="K7" s="34">
        <v>13</v>
      </c>
      <c r="L7" s="31">
        <v>88</v>
      </c>
    </row>
    <row r="8" spans="1:12" s="11" customFormat="1" ht="17" customHeight="1" x14ac:dyDescent="0.2">
      <c r="A8" s="27" t="s">
        <v>56</v>
      </c>
      <c r="B8" s="28" t="s">
        <v>136</v>
      </c>
      <c r="C8" s="33">
        <v>39</v>
      </c>
      <c r="D8" s="33">
        <v>26</v>
      </c>
      <c r="E8" s="33">
        <v>14</v>
      </c>
      <c r="F8" s="34">
        <v>13</v>
      </c>
      <c r="G8" s="31">
        <v>92</v>
      </c>
      <c r="H8" s="35">
        <v>37</v>
      </c>
      <c r="I8" s="36">
        <v>22</v>
      </c>
      <c r="J8" s="33">
        <v>12</v>
      </c>
      <c r="K8" s="34">
        <v>10</v>
      </c>
      <c r="L8" s="31">
        <v>81</v>
      </c>
    </row>
    <row r="9" spans="1:12" s="11" customFormat="1" ht="17" customHeight="1" x14ac:dyDescent="0.2">
      <c r="A9" s="27" t="s">
        <v>208</v>
      </c>
      <c r="B9" s="28" t="s">
        <v>288</v>
      </c>
      <c r="C9" s="33">
        <v>38</v>
      </c>
      <c r="D9" s="33">
        <v>24</v>
      </c>
      <c r="E9" s="33">
        <v>13</v>
      </c>
      <c r="F9" s="34">
        <v>11</v>
      </c>
      <c r="G9" s="31">
        <v>86</v>
      </c>
      <c r="H9" s="35">
        <v>0</v>
      </c>
      <c r="I9" s="36">
        <v>0</v>
      </c>
      <c r="J9" s="33">
        <v>0</v>
      </c>
      <c r="K9" s="34">
        <v>0</v>
      </c>
      <c r="L9" s="31">
        <v>0</v>
      </c>
    </row>
    <row r="10" spans="1:12" s="11" customFormat="1" ht="17" customHeight="1" x14ac:dyDescent="0.2">
      <c r="A10" s="27" t="s">
        <v>188</v>
      </c>
      <c r="B10" s="28" t="s">
        <v>95</v>
      </c>
      <c r="C10" s="33">
        <v>18</v>
      </c>
      <c r="D10" s="33">
        <v>18</v>
      </c>
      <c r="E10" s="33">
        <v>10</v>
      </c>
      <c r="F10" s="34">
        <v>10</v>
      </c>
      <c r="G10" s="31">
        <v>56</v>
      </c>
      <c r="H10" s="33">
        <v>0</v>
      </c>
      <c r="I10" s="36">
        <v>0</v>
      </c>
      <c r="J10" s="33">
        <v>0</v>
      </c>
      <c r="K10" s="34">
        <v>0</v>
      </c>
      <c r="L10" s="31">
        <v>0</v>
      </c>
    </row>
    <row r="11" spans="1:12" s="11" customFormat="1" ht="17" customHeight="1" x14ac:dyDescent="0.2">
      <c r="A11" s="27" t="s">
        <v>57</v>
      </c>
      <c r="B11" s="28" t="s">
        <v>32</v>
      </c>
      <c r="C11" s="33">
        <v>35</v>
      </c>
      <c r="D11" s="33">
        <v>20</v>
      </c>
      <c r="E11" s="33">
        <v>14</v>
      </c>
      <c r="F11" s="34">
        <v>12</v>
      </c>
      <c r="G11" s="31">
        <v>81</v>
      </c>
      <c r="H11" s="33">
        <v>32</v>
      </c>
      <c r="I11" s="36">
        <v>21</v>
      </c>
      <c r="J11" s="33">
        <v>14</v>
      </c>
      <c r="K11" s="34">
        <v>13</v>
      </c>
      <c r="L11" s="31">
        <v>80</v>
      </c>
    </row>
    <row r="12" spans="1:12" s="11" customFormat="1" ht="17" customHeight="1" x14ac:dyDescent="0.2">
      <c r="A12" s="27" t="s">
        <v>141</v>
      </c>
      <c r="B12" s="28" t="s">
        <v>31</v>
      </c>
      <c r="C12" s="33">
        <v>26</v>
      </c>
      <c r="D12" s="33">
        <v>20</v>
      </c>
      <c r="E12" s="33">
        <v>13</v>
      </c>
      <c r="F12" s="34">
        <v>9</v>
      </c>
      <c r="G12" s="31">
        <v>68</v>
      </c>
      <c r="H12" s="33">
        <v>34</v>
      </c>
      <c r="I12" s="36">
        <v>20</v>
      </c>
      <c r="J12" s="33">
        <v>14</v>
      </c>
      <c r="K12" s="34">
        <v>12</v>
      </c>
      <c r="L12" s="31">
        <v>80</v>
      </c>
    </row>
    <row r="13" spans="1:12" s="11" customFormat="1" ht="17" customHeight="1" x14ac:dyDescent="0.2">
      <c r="A13" s="27" t="s">
        <v>138</v>
      </c>
      <c r="B13" s="28" t="s">
        <v>137</v>
      </c>
      <c r="C13" s="33">
        <v>27</v>
      </c>
      <c r="D13" s="33">
        <v>20</v>
      </c>
      <c r="E13" s="33">
        <v>12</v>
      </c>
      <c r="F13" s="34">
        <v>10</v>
      </c>
      <c r="G13" s="31">
        <v>69</v>
      </c>
      <c r="H13" s="33">
        <v>0</v>
      </c>
      <c r="I13" s="36">
        <v>0</v>
      </c>
      <c r="J13" s="33">
        <v>0</v>
      </c>
      <c r="K13" s="34">
        <v>0</v>
      </c>
      <c r="L13" s="31">
        <v>0</v>
      </c>
    </row>
    <row r="14" spans="1:12" s="11" customFormat="1" ht="17" customHeight="1" x14ac:dyDescent="0.2">
      <c r="A14" s="27" t="s">
        <v>143</v>
      </c>
      <c r="B14" s="28" t="s">
        <v>117</v>
      </c>
      <c r="C14" s="33">
        <v>38</v>
      </c>
      <c r="D14" s="33">
        <v>21</v>
      </c>
      <c r="E14" s="33">
        <v>13</v>
      </c>
      <c r="F14" s="34">
        <v>12</v>
      </c>
      <c r="G14" s="31">
        <v>84</v>
      </c>
      <c r="H14" s="33">
        <v>38</v>
      </c>
      <c r="I14" s="36">
        <v>25</v>
      </c>
      <c r="J14" s="33">
        <v>14</v>
      </c>
      <c r="K14" s="34">
        <v>14</v>
      </c>
      <c r="L14" s="31">
        <v>91</v>
      </c>
    </row>
    <row r="15" spans="1:12" s="11" customFormat="1" ht="17" customHeight="1" x14ac:dyDescent="0.2">
      <c r="A15" s="27" t="s">
        <v>196</v>
      </c>
      <c r="B15" s="28" t="s">
        <v>37</v>
      </c>
      <c r="C15" s="33">
        <v>17</v>
      </c>
      <c r="D15" s="33">
        <v>18</v>
      </c>
      <c r="E15" s="33">
        <v>12</v>
      </c>
      <c r="F15" s="34">
        <v>13</v>
      </c>
      <c r="G15" s="31">
        <v>60</v>
      </c>
      <c r="H15" s="33">
        <v>30</v>
      </c>
      <c r="I15" s="36">
        <v>21</v>
      </c>
      <c r="J15" s="33">
        <v>12</v>
      </c>
      <c r="K15" s="34">
        <v>11</v>
      </c>
      <c r="L15" s="31">
        <v>74</v>
      </c>
    </row>
    <row r="16" spans="1:12" s="11" customFormat="1" ht="17" customHeight="1" x14ac:dyDescent="0.2">
      <c r="A16" s="27" t="s">
        <v>206</v>
      </c>
      <c r="B16" s="28" t="s">
        <v>115</v>
      </c>
      <c r="C16" s="33">
        <v>36</v>
      </c>
      <c r="D16" s="33">
        <v>21</v>
      </c>
      <c r="E16" s="33">
        <v>13</v>
      </c>
      <c r="F16" s="34">
        <v>13</v>
      </c>
      <c r="G16" s="31">
        <v>83</v>
      </c>
      <c r="H16" s="33">
        <v>35</v>
      </c>
      <c r="I16" s="36">
        <v>22</v>
      </c>
      <c r="J16" s="33">
        <v>13</v>
      </c>
      <c r="K16" s="34">
        <v>14</v>
      </c>
      <c r="L16" s="31">
        <v>84</v>
      </c>
    </row>
    <row r="17" spans="1:15" s="11" customFormat="1" ht="17" customHeight="1" x14ac:dyDescent="0.2">
      <c r="A17" s="27" t="s">
        <v>58</v>
      </c>
      <c r="B17" s="28" t="s">
        <v>73</v>
      </c>
      <c r="C17" s="33">
        <v>16</v>
      </c>
      <c r="D17" s="33">
        <v>15</v>
      </c>
      <c r="E17" s="33">
        <v>9</v>
      </c>
      <c r="F17" s="34">
        <v>8</v>
      </c>
      <c r="G17" s="31">
        <v>48</v>
      </c>
      <c r="H17" s="33">
        <v>30</v>
      </c>
      <c r="I17" s="36">
        <v>20</v>
      </c>
      <c r="J17" s="33">
        <v>10</v>
      </c>
      <c r="K17" s="34">
        <v>11</v>
      </c>
      <c r="L17" s="31">
        <v>71</v>
      </c>
    </row>
    <row r="18" spans="1:15" s="11" customFormat="1" ht="17" customHeight="1" x14ac:dyDescent="0.2">
      <c r="A18" s="27" t="s">
        <v>201</v>
      </c>
      <c r="B18" s="28" t="s">
        <v>111</v>
      </c>
      <c r="C18" s="33">
        <v>34</v>
      </c>
      <c r="D18" s="33">
        <v>20</v>
      </c>
      <c r="E18" s="33">
        <v>12</v>
      </c>
      <c r="F18" s="34">
        <v>10</v>
      </c>
      <c r="G18" s="31">
        <v>76</v>
      </c>
      <c r="H18" s="33">
        <v>34</v>
      </c>
      <c r="I18" s="36">
        <v>21</v>
      </c>
      <c r="J18" s="33">
        <v>12</v>
      </c>
      <c r="K18" s="34">
        <v>13</v>
      </c>
      <c r="L18" s="31">
        <v>80</v>
      </c>
      <c r="N18" s="176"/>
      <c r="O18" s="176"/>
    </row>
    <row r="19" spans="1:15" s="11" customFormat="1" ht="17" customHeight="1" x14ac:dyDescent="0.2">
      <c r="A19" s="27" t="s">
        <v>129</v>
      </c>
      <c r="B19" s="28" t="s">
        <v>128</v>
      </c>
      <c r="C19" s="33">
        <v>36</v>
      </c>
      <c r="D19" s="33">
        <v>20</v>
      </c>
      <c r="E19" s="33">
        <v>5</v>
      </c>
      <c r="F19" s="34">
        <v>6</v>
      </c>
      <c r="G19" s="31">
        <v>67</v>
      </c>
      <c r="H19" s="33">
        <v>0</v>
      </c>
      <c r="I19" s="36">
        <v>0</v>
      </c>
      <c r="J19" s="33">
        <v>0</v>
      </c>
      <c r="K19" s="34">
        <v>0</v>
      </c>
      <c r="L19" s="31">
        <v>0</v>
      </c>
      <c r="N19" s="176"/>
      <c r="O19" s="176"/>
    </row>
    <row r="20" spans="1:15" s="11" customFormat="1" ht="17" customHeight="1" x14ac:dyDescent="0.2">
      <c r="A20" s="27" t="s">
        <v>192</v>
      </c>
      <c r="B20" s="28" t="s">
        <v>140</v>
      </c>
      <c r="C20" s="33">
        <v>0</v>
      </c>
      <c r="D20" s="33">
        <v>0</v>
      </c>
      <c r="E20" s="33">
        <v>0</v>
      </c>
      <c r="F20" s="34">
        <v>0</v>
      </c>
      <c r="G20" s="31">
        <v>0</v>
      </c>
      <c r="H20" s="33">
        <v>0</v>
      </c>
      <c r="I20" s="36">
        <v>0</v>
      </c>
      <c r="J20" s="33">
        <v>0</v>
      </c>
      <c r="K20" s="34">
        <v>0</v>
      </c>
      <c r="L20" s="31">
        <v>0</v>
      </c>
      <c r="N20" s="176"/>
      <c r="O20" s="176"/>
    </row>
    <row r="21" spans="1:15" s="11" customFormat="1" ht="17" customHeight="1" x14ac:dyDescent="0.2">
      <c r="A21" s="27" t="s">
        <v>160</v>
      </c>
      <c r="B21" s="28" t="s">
        <v>159</v>
      </c>
      <c r="C21" s="33">
        <v>27</v>
      </c>
      <c r="D21" s="33">
        <v>21</v>
      </c>
      <c r="E21" s="33">
        <v>13</v>
      </c>
      <c r="F21" s="34">
        <v>10</v>
      </c>
      <c r="G21" s="31">
        <v>71</v>
      </c>
      <c r="H21" s="33">
        <v>24</v>
      </c>
      <c r="I21" s="36">
        <v>23</v>
      </c>
      <c r="J21" s="33">
        <v>12</v>
      </c>
      <c r="K21" s="34">
        <v>10</v>
      </c>
      <c r="L21" s="31">
        <v>69</v>
      </c>
      <c r="N21" s="176"/>
      <c r="O21" s="176"/>
    </row>
    <row r="22" spans="1:15" s="11" customFormat="1" ht="17" customHeight="1" x14ac:dyDescent="0.2">
      <c r="A22" s="27" t="s">
        <v>26</v>
      </c>
      <c r="B22" s="28" t="s">
        <v>41</v>
      </c>
      <c r="C22" s="33">
        <v>0</v>
      </c>
      <c r="D22" s="33">
        <v>0</v>
      </c>
      <c r="E22" s="33">
        <v>0</v>
      </c>
      <c r="F22" s="34">
        <v>0</v>
      </c>
      <c r="G22" s="31">
        <v>0</v>
      </c>
      <c r="H22" s="33">
        <v>0</v>
      </c>
      <c r="I22" s="33">
        <v>0</v>
      </c>
      <c r="J22" s="33">
        <v>0</v>
      </c>
      <c r="K22" s="34">
        <v>0</v>
      </c>
      <c r="L22" s="31">
        <v>0</v>
      </c>
      <c r="N22" s="176"/>
      <c r="O22" s="176"/>
    </row>
    <row r="23" spans="1:15" s="11" customFormat="1" ht="17" customHeight="1" x14ac:dyDescent="0.2">
      <c r="A23" s="27" t="s">
        <v>55</v>
      </c>
      <c r="B23" s="28" t="s">
        <v>280</v>
      </c>
      <c r="C23" s="33">
        <v>17</v>
      </c>
      <c r="D23" s="33">
        <v>16</v>
      </c>
      <c r="E23" s="33">
        <v>8</v>
      </c>
      <c r="F23" s="34">
        <v>9</v>
      </c>
      <c r="G23" s="31">
        <v>50</v>
      </c>
      <c r="H23" s="33">
        <v>24</v>
      </c>
      <c r="I23" s="33">
        <v>19</v>
      </c>
      <c r="J23" s="33">
        <v>9</v>
      </c>
      <c r="K23" s="34">
        <v>10</v>
      </c>
      <c r="L23" s="31">
        <v>62</v>
      </c>
      <c r="N23" s="176"/>
      <c r="O23" s="176"/>
    </row>
    <row r="24" spans="1:15" s="11" customFormat="1" ht="17" customHeight="1" x14ac:dyDescent="0.2">
      <c r="A24" s="27" t="s">
        <v>25</v>
      </c>
      <c r="B24" s="28" t="s">
        <v>38</v>
      </c>
      <c r="C24" s="33">
        <v>0</v>
      </c>
      <c r="D24" s="33">
        <v>0</v>
      </c>
      <c r="E24" s="33">
        <v>0</v>
      </c>
      <c r="F24" s="34">
        <v>0</v>
      </c>
      <c r="G24" s="31">
        <v>0</v>
      </c>
      <c r="H24" s="33">
        <v>30</v>
      </c>
      <c r="I24" s="33">
        <v>20</v>
      </c>
      <c r="J24" s="33">
        <v>12</v>
      </c>
      <c r="K24" s="34">
        <v>12</v>
      </c>
      <c r="L24" s="31">
        <v>74</v>
      </c>
      <c r="N24" s="176"/>
      <c r="O24" s="176"/>
    </row>
    <row r="25" spans="1:15" s="11" customFormat="1" ht="17" customHeight="1" x14ac:dyDescent="0.2">
      <c r="A25" s="27" t="s">
        <v>165</v>
      </c>
      <c r="B25" s="28" t="s">
        <v>164</v>
      </c>
      <c r="C25" s="33">
        <v>16</v>
      </c>
      <c r="D25" s="33">
        <v>21</v>
      </c>
      <c r="E25" s="33">
        <v>13</v>
      </c>
      <c r="F25" s="34">
        <v>9</v>
      </c>
      <c r="G25" s="31">
        <v>59</v>
      </c>
      <c r="H25" s="33">
        <v>0</v>
      </c>
      <c r="I25" s="33">
        <v>0</v>
      </c>
      <c r="J25" s="33">
        <v>0</v>
      </c>
      <c r="K25" s="34">
        <v>0</v>
      </c>
      <c r="L25" s="31">
        <v>0</v>
      </c>
      <c r="N25" s="176"/>
      <c r="O25" s="176"/>
    </row>
    <row r="26" spans="1:15" s="11" customFormat="1" ht="17" customHeight="1" x14ac:dyDescent="0.2">
      <c r="A26" s="27" t="s">
        <v>204</v>
      </c>
      <c r="B26" s="28" t="s">
        <v>287</v>
      </c>
      <c r="C26" s="33">
        <v>18</v>
      </c>
      <c r="D26" s="33">
        <v>19</v>
      </c>
      <c r="E26" s="33">
        <v>12</v>
      </c>
      <c r="F26" s="34">
        <v>6</v>
      </c>
      <c r="G26" s="31">
        <v>55</v>
      </c>
      <c r="H26" s="33">
        <v>22</v>
      </c>
      <c r="I26" s="33">
        <v>21</v>
      </c>
      <c r="J26" s="33">
        <v>14</v>
      </c>
      <c r="K26" s="34">
        <v>9</v>
      </c>
      <c r="L26" s="31">
        <v>66</v>
      </c>
      <c r="N26" s="176"/>
      <c r="O26" s="176"/>
    </row>
    <row r="27" spans="1:15" s="11" customFormat="1" ht="17" customHeight="1" x14ac:dyDescent="0.2">
      <c r="A27" s="27" t="s">
        <v>185</v>
      </c>
      <c r="B27" s="28" t="s">
        <v>28</v>
      </c>
      <c r="C27" s="33">
        <v>38</v>
      </c>
      <c r="D27" s="33">
        <v>26</v>
      </c>
      <c r="E27" s="33">
        <v>14</v>
      </c>
      <c r="F27" s="34">
        <v>13</v>
      </c>
      <c r="G27" s="31">
        <v>91</v>
      </c>
      <c r="H27" s="33">
        <v>39</v>
      </c>
      <c r="I27" s="33">
        <v>27</v>
      </c>
      <c r="J27" s="33">
        <v>14</v>
      </c>
      <c r="K27" s="34">
        <v>14</v>
      </c>
      <c r="L27" s="31">
        <v>94</v>
      </c>
      <c r="N27" s="176"/>
      <c r="O27" s="176"/>
    </row>
    <row r="28" spans="1:15" s="11" customFormat="1" ht="17" customHeight="1" x14ac:dyDescent="0.2">
      <c r="A28" s="27" t="s">
        <v>191</v>
      </c>
      <c r="B28" s="28" t="s">
        <v>96</v>
      </c>
      <c r="C28" s="33">
        <v>37</v>
      </c>
      <c r="D28" s="33">
        <v>26</v>
      </c>
      <c r="E28" s="33">
        <v>14</v>
      </c>
      <c r="F28" s="34">
        <v>14</v>
      </c>
      <c r="G28" s="31">
        <v>91</v>
      </c>
      <c r="H28" s="33">
        <v>33</v>
      </c>
      <c r="I28" s="33">
        <v>27</v>
      </c>
      <c r="J28" s="33">
        <v>13</v>
      </c>
      <c r="K28" s="34">
        <v>12</v>
      </c>
      <c r="L28" s="31">
        <v>85</v>
      </c>
      <c r="N28" s="176"/>
      <c r="O28" s="176"/>
    </row>
    <row r="29" spans="1:15" s="11" customFormat="1" ht="17" customHeight="1" x14ac:dyDescent="0.2">
      <c r="A29" s="27" t="s">
        <v>284</v>
      </c>
      <c r="B29" s="28" t="s">
        <v>331</v>
      </c>
      <c r="C29" s="33">
        <v>29</v>
      </c>
      <c r="D29" s="33">
        <v>15</v>
      </c>
      <c r="E29" s="33">
        <v>11</v>
      </c>
      <c r="F29" s="34">
        <v>10</v>
      </c>
      <c r="G29" s="31">
        <v>65</v>
      </c>
      <c r="H29" s="33">
        <v>29</v>
      </c>
      <c r="I29" s="33">
        <v>21</v>
      </c>
      <c r="J29" s="33">
        <v>10</v>
      </c>
      <c r="K29" s="34">
        <v>9</v>
      </c>
      <c r="L29" s="31">
        <v>69</v>
      </c>
      <c r="N29" s="176"/>
      <c r="O29" s="176"/>
    </row>
    <row r="30" spans="1:15" s="11" customFormat="1" ht="17" customHeight="1" x14ac:dyDescent="0.2">
      <c r="A30" s="27" t="s">
        <v>177</v>
      </c>
      <c r="B30" s="28" t="s">
        <v>49</v>
      </c>
      <c r="C30" s="33">
        <v>0</v>
      </c>
      <c r="D30" s="33">
        <v>0</v>
      </c>
      <c r="E30" s="33">
        <v>0</v>
      </c>
      <c r="F30" s="34">
        <v>0</v>
      </c>
      <c r="G30" s="31">
        <v>0</v>
      </c>
      <c r="H30" s="33">
        <v>36</v>
      </c>
      <c r="I30" s="33">
        <v>25</v>
      </c>
      <c r="J30" s="33">
        <v>14</v>
      </c>
      <c r="K30" s="34">
        <v>14</v>
      </c>
      <c r="L30" s="31">
        <v>89</v>
      </c>
      <c r="N30" s="176"/>
      <c r="O30" s="176"/>
    </row>
    <row r="31" spans="1:15" s="11" customFormat="1" ht="17" customHeight="1" x14ac:dyDescent="0.2">
      <c r="A31" s="27" t="s">
        <v>146</v>
      </c>
      <c r="B31" s="28" t="s">
        <v>36</v>
      </c>
      <c r="C31" s="33">
        <v>38</v>
      </c>
      <c r="D31" s="33">
        <v>25</v>
      </c>
      <c r="E31" s="33">
        <v>13</v>
      </c>
      <c r="F31" s="34">
        <v>13</v>
      </c>
      <c r="G31" s="31">
        <v>89</v>
      </c>
      <c r="H31" s="33">
        <v>39</v>
      </c>
      <c r="I31" s="33">
        <v>26</v>
      </c>
      <c r="J31" s="33">
        <v>14</v>
      </c>
      <c r="K31" s="34">
        <v>15</v>
      </c>
      <c r="L31" s="31">
        <v>94</v>
      </c>
      <c r="N31" s="176"/>
      <c r="O31" s="176"/>
    </row>
    <row r="32" spans="1:15" s="11" customFormat="1" ht="17" customHeight="1" x14ac:dyDescent="0.2">
      <c r="A32" s="27" t="s">
        <v>193</v>
      </c>
      <c r="B32" s="28" t="s">
        <v>104</v>
      </c>
      <c r="C32" s="33">
        <v>26</v>
      </c>
      <c r="D32" s="33">
        <v>23</v>
      </c>
      <c r="E32" s="33">
        <v>12</v>
      </c>
      <c r="F32" s="34">
        <v>9</v>
      </c>
      <c r="G32" s="31">
        <v>70</v>
      </c>
      <c r="H32" s="33">
        <v>29</v>
      </c>
      <c r="I32" s="33">
        <v>22</v>
      </c>
      <c r="J32" s="33">
        <v>11</v>
      </c>
      <c r="K32" s="34">
        <v>9</v>
      </c>
      <c r="L32" s="31">
        <v>71</v>
      </c>
      <c r="N32" s="176"/>
      <c r="O32" s="176"/>
    </row>
    <row r="33" spans="1:15" s="11" customFormat="1" ht="17" customHeight="1" x14ac:dyDescent="0.2">
      <c r="A33" s="27" t="s">
        <v>172</v>
      </c>
      <c r="B33" s="28" t="s">
        <v>47</v>
      </c>
      <c r="C33" s="33">
        <v>38</v>
      </c>
      <c r="D33" s="33">
        <v>21</v>
      </c>
      <c r="E33" s="33">
        <v>13</v>
      </c>
      <c r="F33" s="34">
        <v>13</v>
      </c>
      <c r="G33" s="31">
        <v>85</v>
      </c>
      <c r="H33" s="33">
        <v>37</v>
      </c>
      <c r="I33" s="36">
        <v>21</v>
      </c>
      <c r="J33" s="33">
        <v>13</v>
      </c>
      <c r="K33" s="34">
        <v>13</v>
      </c>
      <c r="L33" s="31">
        <v>84</v>
      </c>
      <c r="N33" s="176"/>
      <c r="O33" s="176"/>
    </row>
    <row r="34" spans="1:15" s="11" customFormat="1" ht="17" customHeight="1" x14ac:dyDescent="0.2">
      <c r="A34" s="27" t="s">
        <v>207</v>
      </c>
      <c r="B34" s="28" t="s">
        <v>116</v>
      </c>
      <c r="C34" s="33">
        <v>34</v>
      </c>
      <c r="D34" s="33">
        <v>26</v>
      </c>
      <c r="E34" s="33">
        <v>12</v>
      </c>
      <c r="F34" s="34">
        <v>13</v>
      </c>
      <c r="G34" s="31">
        <v>85</v>
      </c>
      <c r="H34" s="33">
        <v>34</v>
      </c>
      <c r="I34" s="36">
        <v>26</v>
      </c>
      <c r="J34" s="33">
        <v>11</v>
      </c>
      <c r="K34" s="34">
        <v>13</v>
      </c>
      <c r="L34" s="31">
        <v>84</v>
      </c>
      <c r="N34" s="176"/>
      <c r="O34" s="176"/>
    </row>
    <row r="35" spans="1:15" s="11" customFormat="1" ht="17" customHeight="1" x14ac:dyDescent="0.2">
      <c r="A35" s="27" t="s">
        <v>59</v>
      </c>
      <c r="B35" s="28" t="s">
        <v>46</v>
      </c>
      <c r="C35" s="33">
        <v>35</v>
      </c>
      <c r="D35" s="33">
        <v>24</v>
      </c>
      <c r="E35" s="33">
        <v>9</v>
      </c>
      <c r="F35" s="34">
        <v>10</v>
      </c>
      <c r="G35" s="31">
        <v>78</v>
      </c>
      <c r="H35" s="33">
        <v>38</v>
      </c>
      <c r="I35" s="36">
        <v>24</v>
      </c>
      <c r="J35" s="33">
        <v>13</v>
      </c>
      <c r="K35" s="34">
        <v>14</v>
      </c>
      <c r="L35" s="31">
        <v>89</v>
      </c>
      <c r="N35" s="176"/>
      <c r="O35" s="176"/>
    </row>
    <row r="36" spans="1:15" s="11" customFormat="1" ht="17" customHeight="1" x14ac:dyDescent="0.2">
      <c r="A36" s="27" t="s">
        <v>134</v>
      </c>
      <c r="B36" s="28" t="s">
        <v>100</v>
      </c>
      <c r="C36" s="33">
        <v>26</v>
      </c>
      <c r="D36" s="33">
        <v>19</v>
      </c>
      <c r="E36" s="33">
        <v>11</v>
      </c>
      <c r="F36" s="34">
        <v>11</v>
      </c>
      <c r="G36" s="31">
        <v>67</v>
      </c>
      <c r="H36" s="33">
        <v>37</v>
      </c>
      <c r="I36" s="36">
        <v>22</v>
      </c>
      <c r="J36" s="33">
        <v>14</v>
      </c>
      <c r="K36" s="34">
        <v>13</v>
      </c>
      <c r="L36" s="31">
        <v>86</v>
      </c>
      <c r="N36" s="176"/>
      <c r="O36" s="176"/>
    </row>
    <row r="37" spans="1:15" s="11" customFormat="1" ht="17" customHeight="1" x14ac:dyDescent="0.2">
      <c r="A37" s="27" t="s">
        <v>199</v>
      </c>
      <c r="B37" s="28" t="s">
        <v>39</v>
      </c>
      <c r="C37" s="33">
        <v>36</v>
      </c>
      <c r="D37" s="33">
        <v>22</v>
      </c>
      <c r="E37" s="33">
        <v>9</v>
      </c>
      <c r="F37" s="34">
        <v>10</v>
      </c>
      <c r="G37" s="31">
        <v>77</v>
      </c>
      <c r="H37" s="33">
        <v>37</v>
      </c>
      <c r="I37" s="36">
        <v>24</v>
      </c>
      <c r="J37" s="33">
        <v>13</v>
      </c>
      <c r="K37" s="34">
        <v>13</v>
      </c>
      <c r="L37" s="31">
        <v>87</v>
      </c>
      <c r="N37" s="176"/>
      <c r="O37" s="176"/>
    </row>
    <row r="38" spans="1:15" s="11" customFormat="1" ht="17" customHeight="1" x14ac:dyDescent="0.2">
      <c r="A38" s="27" t="s">
        <v>200</v>
      </c>
      <c r="B38" s="28" t="s">
        <v>40</v>
      </c>
      <c r="C38" s="33">
        <v>40</v>
      </c>
      <c r="D38" s="33">
        <v>28</v>
      </c>
      <c r="E38" s="33">
        <v>14</v>
      </c>
      <c r="F38" s="34">
        <v>14</v>
      </c>
      <c r="G38" s="31">
        <v>96</v>
      </c>
      <c r="H38" s="33">
        <v>37</v>
      </c>
      <c r="I38" s="36">
        <v>27</v>
      </c>
      <c r="J38" s="33">
        <v>13</v>
      </c>
      <c r="K38" s="34">
        <v>13</v>
      </c>
      <c r="L38" s="31">
        <v>90</v>
      </c>
      <c r="N38" s="176"/>
      <c r="O38" s="176"/>
    </row>
    <row r="39" spans="1:15" s="11" customFormat="1" ht="17" customHeight="1" x14ac:dyDescent="0.2">
      <c r="A39" s="27" t="s">
        <v>186</v>
      </c>
      <c r="B39" s="28" t="s">
        <v>29</v>
      </c>
      <c r="C39" s="33">
        <v>0</v>
      </c>
      <c r="D39" s="33">
        <v>0</v>
      </c>
      <c r="E39" s="33">
        <v>0</v>
      </c>
      <c r="F39" s="34">
        <v>0</v>
      </c>
      <c r="G39" s="31">
        <v>0</v>
      </c>
      <c r="H39" s="33">
        <v>29</v>
      </c>
      <c r="I39" s="36">
        <v>20</v>
      </c>
      <c r="J39" s="33">
        <v>11</v>
      </c>
      <c r="K39" s="34">
        <v>9</v>
      </c>
      <c r="L39" s="31">
        <v>69</v>
      </c>
      <c r="N39" s="176"/>
      <c r="O39" s="176"/>
    </row>
    <row r="40" spans="1:15" s="11" customFormat="1" ht="17" customHeight="1" x14ac:dyDescent="0.2">
      <c r="A40" s="27" t="s">
        <v>214</v>
      </c>
      <c r="B40" s="28" t="s">
        <v>213</v>
      </c>
      <c r="C40" s="33">
        <v>36</v>
      </c>
      <c r="D40" s="33">
        <v>26</v>
      </c>
      <c r="E40" s="33">
        <v>13</v>
      </c>
      <c r="F40" s="34">
        <v>10</v>
      </c>
      <c r="G40" s="31">
        <v>85</v>
      </c>
      <c r="H40" s="33">
        <v>37</v>
      </c>
      <c r="I40" s="36">
        <v>26</v>
      </c>
      <c r="J40" s="33">
        <v>14</v>
      </c>
      <c r="K40" s="34">
        <v>14</v>
      </c>
      <c r="L40" s="31">
        <v>91</v>
      </c>
      <c r="N40" s="176"/>
      <c r="O40" s="176"/>
    </row>
    <row r="41" spans="1:15" s="11" customFormat="1" ht="17" customHeight="1" x14ac:dyDescent="0.2">
      <c r="A41" s="27" t="s">
        <v>155</v>
      </c>
      <c r="B41" s="28" t="s">
        <v>154</v>
      </c>
      <c r="C41" s="33">
        <v>33</v>
      </c>
      <c r="D41" s="33">
        <v>20</v>
      </c>
      <c r="E41" s="33">
        <v>9</v>
      </c>
      <c r="F41" s="34">
        <v>9</v>
      </c>
      <c r="G41" s="31">
        <v>71</v>
      </c>
      <c r="H41" s="33">
        <v>27</v>
      </c>
      <c r="I41" s="36">
        <v>20</v>
      </c>
      <c r="J41" s="33">
        <v>9</v>
      </c>
      <c r="K41" s="34">
        <v>8</v>
      </c>
      <c r="L41" s="31">
        <v>64</v>
      </c>
      <c r="N41" s="176"/>
      <c r="O41" s="176"/>
    </row>
    <row r="42" spans="1:15" s="11" customFormat="1" ht="17" customHeight="1" x14ac:dyDescent="0.2">
      <c r="A42" s="27" t="s">
        <v>195</v>
      </c>
      <c r="B42" s="28" t="s">
        <v>33</v>
      </c>
      <c r="C42" s="33">
        <v>29</v>
      </c>
      <c r="D42" s="33">
        <v>20</v>
      </c>
      <c r="E42" s="33">
        <v>10</v>
      </c>
      <c r="F42" s="34">
        <v>10</v>
      </c>
      <c r="G42" s="31">
        <v>69</v>
      </c>
      <c r="H42" s="33">
        <v>30</v>
      </c>
      <c r="I42" s="36">
        <v>24</v>
      </c>
      <c r="J42" s="33">
        <v>11</v>
      </c>
      <c r="K42" s="34">
        <v>11</v>
      </c>
      <c r="L42" s="31">
        <v>76</v>
      </c>
      <c r="N42" s="176"/>
      <c r="O42" s="176"/>
    </row>
    <row r="43" spans="1:15" s="11" customFormat="1" ht="17" customHeight="1" x14ac:dyDescent="0.2">
      <c r="A43" s="27" t="s">
        <v>205</v>
      </c>
      <c r="B43" s="28" t="s">
        <v>168</v>
      </c>
      <c r="C43" s="33">
        <v>37</v>
      </c>
      <c r="D43" s="33">
        <v>24</v>
      </c>
      <c r="E43" s="33">
        <v>14</v>
      </c>
      <c r="F43" s="34">
        <v>14</v>
      </c>
      <c r="G43" s="31">
        <v>89</v>
      </c>
      <c r="H43" s="33">
        <v>38</v>
      </c>
      <c r="I43" s="36">
        <v>26</v>
      </c>
      <c r="J43" s="33">
        <v>14</v>
      </c>
      <c r="K43" s="34">
        <v>14</v>
      </c>
      <c r="L43" s="31">
        <v>92</v>
      </c>
      <c r="N43" s="176"/>
      <c r="O43" s="176"/>
    </row>
    <row r="44" spans="1:15" s="11" customFormat="1" ht="17" customHeight="1" x14ac:dyDescent="0.2">
      <c r="A44" s="27" t="s">
        <v>262</v>
      </c>
      <c r="B44" s="28" t="s">
        <v>92</v>
      </c>
      <c r="C44" s="33">
        <v>29</v>
      </c>
      <c r="D44" s="33">
        <v>23</v>
      </c>
      <c r="E44" s="33">
        <v>12</v>
      </c>
      <c r="F44" s="34">
        <v>12</v>
      </c>
      <c r="G44" s="31">
        <v>76</v>
      </c>
      <c r="H44" s="33">
        <v>33</v>
      </c>
      <c r="I44" s="36">
        <v>24</v>
      </c>
      <c r="J44" s="33">
        <v>13</v>
      </c>
      <c r="K44" s="34">
        <v>13</v>
      </c>
      <c r="L44" s="31">
        <v>83</v>
      </c>
      <c r="N44" s="176"/>
      <c r="O44" s="176"/>
    </row>
    <row r="45" spans="1:15" s="11" customFormat="1" ht="17" customHeight="1" x14ac:dyDescent="0.2">
      <c r="A45" s="27" t="s">
        <v>216</v>
      </c>
      <c r="B45" s="28" t="s">
        <v>99</v>
      </c>
      <c r="C45" s="33">
        <v>36</v>
      </c>
      <c r="D45" s="33">
        <v>21</v>
      </c>
      <c r="E45" s="33">
        <v>13</v>
      </c>
      <c r="F45" s="34">
        <v>12</v>
      </c>
      <c r="G45" s="31">
        <v>82</v>
      </c>
      <c r="H45" s="33">
        <v>36</v>
      </c>
      <c r="I45" s="36">
        <v>23</v>
      </c>
      <c r="J45" s="33">
        <v>14</v>
      </c>
      <c r="K45" s="34">
        <v>13</v>
      </c>
      <c r="L45" s="31">
        <v>86</v>
      </c>
      <c r="N45" s="176"/>
      <c r="O45" s="176"/>
    </row>
    <row r="46" spans="1:15" s="11" customFormat="1" ht="17" customHeight="1" x14ac:dyDescent="0.2">
      <c r="A46" s="27" t="s">
        <v>176</v>
      </c>
      <c r="B46" s="28" t="s">
        <v>90</v>
      </c>
      <c r="C46" s="33">
        <v>32</v>
      </c>
      <c r="D46" s="33">
        <v>23</v>
      </c>
      <c r="E46" s="33">
        <v>11</v>
      </c>
      <c r="F46" s="34">
        <v>12</v>
      </c>
      <c r="G46" s="31">
        <v>78</v>
      </c>
      <c r="H46" s="33">
        <v>28</v>
      </c>
      <c r="I46" s="36">
        <v>25</v>
      </c>
      <c r="J46" s="33">
        <v>12</v>
      </c>
      <c r="K46" s="34">
        <v>12</v>
      </c>
      <c r="L46" s="31">
        <v>77</v>
      </c>
      <c r="N46" s="176"/>
      <c r="O46" s="176"/>
    </row>
    <row r="47" spans="1:15" s="11" customFormat="1" ht="17" customHeight="1" x14ac:dyDescent="0.2">
      <c r="A47" s="27" t="s">
        <v>217</v>
      </c>
      <c r="B47" s="28" t="s">
        <v>156</v>
      </c>
      <c r="C47" s="33">
        <v>30</v>
      </c>
      <c r="D47" s="33">
        <v>20</v>
      </c>
      <c r="E47" s="33">
        <v>11</v>
      </c>
      <c r="F47" s="34">
        <v>13</v>
      </c>
      <c r="G47" s="31">
        <v>74</v>
      </c>
      <c r="H47" s="33">
        <v>33</v>
      </c>
      <c r="I47" s="36">
        <v>23</v>
      </c>
      <c r="J47" s="33">
        <v>12</v>
      </c>
      <c r="K47" s="34">
        <v>13</v>
      </c>
      <c r="L47" s="31">
        <v>81</v>
      </c>
      <c r="N47" s="176"/>
      <c r="O47" s="176"/>
    </row>
    <row r="48" spans="1:15" s="11" customFormat="1" ht="17" customHeight="1" x14ac:dyDescent="0.2">
      <c r="A48" s="27" t="s">
        <v>263</v>
      </c>
      <c r="B48" s="28" t="s">
        <v>97</v>
      </c>
      <c r="C48" s="33">
        <v>32</v>
      </c>
      <c r="D48" s="33">
        <v>20</v>
      </c>
      <c r="E48" s="33">
        <v>12</v>
      </c>
      <c r="F48" s="34">
        <v>10</v>
      </c>
      <c r="G48" s="31">
        <v>74</v>
      </c>
      <c r="H48" s="33">
        <v>0</v>
      </c>
      <c r="I48" s="36">
        <v>0</v>
      </c>
      <c r="J48" s="33">
        <v>0</v>
      </c>
      <c r="K48" s="34">
        <v>0</v>
      </c>
      <c r="L48" s="31">
        <v>0</v>
      </c>
      <c r="N48" s="176"/>
      <c r="O48" s="176"/>
    </row>
    <row r="49" spans="1:15" s="11" customFormat="1" ht="17" customHeight="1" x14ac:dyDescent="0.2">
      <c r="A49" s="27" t="s">
        <v>219</v>
      </c>
      <c r="B49" s="28" t="s">
        <v>152</v>
      </c>
      <c r="C49" s="33">
        <v>37</v>
      </c>
      <c r="D49" s="33">
        <v>21</v>
      </c>
      <c r="E49" s="33">
        <v>10</v>
      </c>
      <c r="F49" s="34">
        <v>12</v>
      </c>
      <c r="G49" s="31">
        <v>80</v>
      </c>
      <c r="H49" s="33">
        <v>34</v>
      </c>
      <c r="I49" s="36">
        <v>23</v>
      </c>
      <c r="J49" s="33">
        <v>10</v>
      </c>
      <c r="K49" s="34">
        <v>12</v>
      </c>
      <c r="L49" s="31">
        <v>79</v>
      </c>
      <c r="N49" s="176"/>
      <c r="O49" s="176"/>
    </row>
    <row r="50" spans="1:15" s="11" customFormat="1" ht="17" customHeight="1" x14ac:dyDescent="0.2">
      <c r="A50" s="27" t="s">
        <v>297</v>
      </c>
      <c r="B50" s="28" t="s">
        <v>282</v>
      </c>
      <c r="C50" s="33">
        <v>32</v>
      </c>
      <c r="D50" s="33">
        <v>22</v>
      </c>
      <c r="E50" s="33">
        <v>10</v>
      </c>
      <c r="F50" s="34">
        <v>11</v>
      </c>
      <c r="G50" s="31">
        <v>75</v>
      </c>
      <c r="H50" s="33">
        <v>33</v>
      </c>
      <c r="I50" s="36">
        <v>24</v>
      </c>
      <c r="J50" s="33">
        <v>11</v>
      </c>
      <c r="K50" s="34">
        <v>11</v>
      </c>
      <c r="L50" s="31">
        <v>79</v>
      </c>
      <c r="N50" s="176"/>
      <c r="O50" s="176"/>
    </row>
    <row r="51" spans="1:15" s="11" customFormat="1" ht="17" customHeight="1" x14ac:dyDescent="0.2">
      <c r="A51" s="27" t="s">
        <v>298</v>
      </c>
      <c r="B51" s="28" t="s">
        <v>285</v>
      </c>
      <c r="C51" s="33">
        <v>0</v>
      </c>
      <c r="D51" s="33">
        <v>0</v>
      </c>
      <c r="E51" s="33">
        <v>0</v>
      </c>
      <c r="F51" s="34">
        <v>0</v>
      </c>
      <c r="G51" s="31">
        <v>0</v>
      </c>
      <c r="H51" s="33">
        <v>20</v>
      </c>
      <c r="I51" s="36">
        <v>13</v>
      </c>
      <c r="J51" s="33">
        <v>10</v>
      </c>
      <c r="K51" s="34">
        <v>10</v>
      </c>
      <c r="L51" s="31">
        <v>53</v>
      </c>
      <c r="N51" s="176"/>
      <c r="O51" s="176"/>
    </row>
    <row r="52" spans="1:15" s="11" customFormat="1" ht="17" customHeight="1" x14ac:dyDescent="0.2">
      <c r="A52" s="27" t="s">
        <v>299</v>
      </c>
      <c r="B52" s="28" t="s">
        <v>221</v>
      </c>
      <c r="C52" s="33">
        <v>34</v>
      </c>
      <c r="D52" s="33">
        <v>27</v>
      </c>
      <c r="E52" s="33">
        <v>10</v>
      </c>
      <c r="F52" s="34">
        <v>12</v>
      </c>
      <c r="G52" s="31">
        <v>83</v>
      </c>
      <c r="H52" s="33">
        <v>37</v>
      </c>
      <c r="I52" s="36">
        <v>29</v>
      </c>
      <c r="J52" s="33">
        <v>12</v>
      </c>
      <c r="K52" s="34">
        <v>13</v>
      </c>
      <c r="L52" s="31">
        <v>91</v>
      </c>
      <c r="N52" s="176"/>
      <c r="O52" s="176"/>
    </row>
    <row r="53" spans="1:15" s="11" customFormat="1" ht="17" customHeight="1" x14ac:dyDescent="0.2">
      <c r="A53" s="27" t="s">
        <v>182</v>
      </c>
      <c r="B53" s="28" t="s">
        <v>144</v>
      </c>
      <c r="C53" s="33">
        <v>34</v>
      </c>
      <c r="D53" s="33">
        <v>25</v>
      </c>
      <c r="E53" s="33">
        <v>12</v>
      </c>
      <c r="F53" s="34">
        <v>13</v>
      </c>
      <c r="G53" s="31">
        <v>84</v>
      </c>
      <c r="H53" s="33">
        <v>38</v>
      </c>
      <c r="I53" s="36">
        <v>25</v>
      </c>
      <c r="J53" s="33">
        <v>13</v>
      </c>
      <c r="K53" s="34">
        <v>14</v>
      </c>
      <c r="L53" s="31">
        <v>90</v>
      </c>
      <c r="N53" s="176"/>
      <c r="O53" s="176"/>
    </row>
    <row r="54" spans="1:15" s="11" customFormat="1" ht="17" customHeight="1" x14ac:dyDescent="0.2">
      <c r="A54" s="27" t="s">
        <v>329</v>
      </c>
      <c r="B54" s="28" t="s">
        <v>324</v>
      </c>
      <c r="C54" s="33">
        <v>35</v>
      </c>
      <c r="D54" s="33">
        <v>22</v>
      </c>
      <c r="E54" s="33">
        <v>10</v>
      </c>
      <c r="F54" s="34">
        <v>10</v>
      </c>
      <c r="G54" s="31">
        <v>77</v>
      </c>
      <c r="H54" s="33">
        <v>33</v>
      </c>
      <c r="I54" s="36">
        <v>22</v>
      </c>
      <c r="J54" s="33">
        <v>12</v>
      </c>
      <c r="K54" s="34">
        <v>12</v>
      </c>
      <c r="L54" s="31">
        <v>79</v>
      </c>
      <c r="N54" s="176"/>
      <c r="O54" s="176"/>
    </row>
    <row r="55" spans="1:15" s="11" customFormat="1" ht="17" customHeight="1" x14ac:dyDescent="0.2">
      <c r="A55" s="27" t="s">
        <v>198</v>
      </c>
      <c r="B55" s="28" t="s">
        <v>109</v>
      </c>
      <c r="C55" s="33">
        <v>38</v>
      </c>
      <c r="D55" s="33">
        <v>25</v>
      </c>
      <c r="E55" s="33">
        <v>13</v>
      </c>
      <c r="F55" s="34">
        <v>12</v>
      </c>
      <c r="G55" s="31">
        <v>88</v>
      </c>
      <c r="H55" s="33">
        <v>32</v>
      </c>
      <c r="I55" s="36">
        <v>26</v>
      </c>
      <c r="J55" s="33">
        <v>13</v>
      </c>
      <c r="K55" s="34">
        <v>13</v>
      </c>
      <c r="L55" s="31">
        <v>84</v>
      </c>
      <c r="N55" s="176"/>
      <c r="O55" s="176"/>
    </row>
    <row r="56" spans="1:15" s="11" customFormat="1" ht="17" customHeight="1" x14ac:dyDescent="0.2">
      <c r="A56" s="27" t="s">
        <v>328</v>
      </c>
      <c r="B56" s="28" t="s">
        <v>326</v>
      </c>
      <c r="C56" s="33">
        <v>26</v>
      </c>
      <c r="D56" s="33">
        <v>21</v>
      </c>
      <c r="E56" s="33">
        <v>10</v>
      </c>
      <c r="F56" s="34">
        <v>10</v>
      </c>
      <c r="G56" s="31">
        <v>67</v>
      </c>
      <c r="H56" s="33">
        <v>33</v>
      </c>
      <c r="I56" s="36">
        <v>26</v>
      </c>
      <c r="J56" s="33">
        <v>12</v>
      </c>
      <c r="K56" s="34">
        <v>14</v>
      </c>
      <c r="L56" s="31">
        <v>85</v>
      </c>
      <c r="N56" s="176"/>
      <c r="O56" s="176"/>
    </row>
    <row r="57" spans="1:15" s="11" customFormat="1" ht="17" customHeight="1" x14ac:dyDescent="0.2">
      <c r="A57" s="27" t="s">
        <v>330</v>
      </c>
      <c r="B57" s="28" t="s">
        <v>323</v>
      </c>
      <c r="C57" s="33">
        <v>0</v>
      </c>
      <c r="D57" s="33">
        <v>0</v>
      </c>
      <c r="E57" s="33">
        <v>0</v>
      </c>
      <c r="F57" s="34">
        <v>0</v>
      </c>
      <c r="G57" s="31">
        <v>0</v>
      </c>
      <c r="H57" s="33">
        <v>34</v>
      </c>
      <c r="I57" s="36">
        <v>22</v>
      </c>
      <c r="J57" s="33">
        <v>9</v>
      </c>
      <c r="K57" s="34">
        <v>11</v>
      </c>
      <c r="L57" s="31">
        <v>76</v>
      </c>
      <c r="N57" s="176"/>
      <c r="O57" s="176"/>
    </row>
    <row r="58" spans="1:15" s="11" customFormat="1" ht="17" customHeight="1" x14ac:dyDescent="0.2">
      <c r="A58" s="27" t="s">
        <v>169</v>
      </c>
      <c r="B58" s="28" t="s">
        <v>107</v>
      </c>
      <c r="C58" s="33">
        <v>34</v>
      </c>
      <c r="D58" s="33">
        <v>22</v>
      </c>
      <c r="E58" s="33">
        <v>11</v>
      </c>
      <c r="F58" s="34">
        <v>12</v>
      </c>
      <c r="G58" s="31">
        <v>79</v>
      </c>
      <c r="H58" s="33">
        <v>34</v>
      </c>
      <c r="I58" s="36">
        <v>22</v>
      </c>
      <c r="J58" s="33">
        <v>12</v>
      </c>
      <c r="K58" s="34">
        <v>13</v>
      </c>
      <c r="L58" s="31">
        <v>81</v>
      </c>
      <c r="N58" s="176"/>
      <c r="O58" s="176"/>
    </row>
    <row r="59" spans="1:15" s="11" customFormat="1" ht="17" customHeight="1" x14ac:dyDescent="0.2">
      <c r="A59" s="27" t="s">
        <v>327</v>
      </c>
      <c r="B59" s="28" t="s">
        <v>325</v>
      </c>
      <c r="C59" s="33">
        <v>24</v>
      </c>
      <c r="D59" s="33">
        <v>19</v>
      </c>
      <c r="E59" s="33">
        <v>10</v>
      </c>
      <c r="F59" s="34">
        <v>9</v>
      </c>
      <c r="G59" s="31">
        <v>62</v>
      </c>
      <c r="H59" s="33">
        <v>28</v>
      </c>
      <c r="I59" s="36">
        <v>21</v>
      </c>
      <c r="J59" s="33">
        <v>10</v>
      </c>
      <c r="K59" s="34">
        <v>10</v>
      </c>
      <c r="L59" s="31">
        <v>69</v>
      </c>
      <c r="N59" s="176"/>
      <c r="O59" s="176"/>
    </row>
    <row r="60" spans="1:15" s="11" customFormat="1" ht="17" customHeight="1" x14ac:dyDescent="0.2">
      <c r="A60" s="27" t="s">
        <v>240</v>
      </c>
      <c r="B60" s="28" t="s">
        <v>311</v>
      </c>
      <c r="C60" s="33">
        <v>0</v>
      </c>
      <c r="D60" s="33">
        <v>0</v>
      </c>
      <c r="E60" s="33">
        <v>0</v>
      </c>
      <c r="F60" s="34">
        <v>0</v>
      </c>
      <c r="G60" s="31">
        <v>0</v>
      </c>
      <c r="H60" s="33">
        <v>34</v>
      </c>
      <c r="I60" s="36">
        <v>24</v>
      </c>
      <c r="J60" s="33">
        <v>11</v>
      </c>
      <c r="K60" s="34">
        <v>12</v>
      </c>
      <c r="L60" s="31">
        <v>81</v>
      </c>
      <c r="N60" s="176"/>
      <c r="O60" s="176"/>
    </row>
    <row r="61" spans="1:15" s="11" customFormat="1" ht="17" customHeight="1" x14ac:dyDescent="0.2">
      <c r="A61" s="27" t="s">
        <v>24</v>
      </c>
      <c r="B61" s="28" t="s">
        <v>34</v>
      </c>
      <c r="C61" s="33">
        <v>36</v>
      </c>
      <c r="D61" s="33">
        <v>22</v>
      </c>
      <c r="E61" s="33">
        <v>9</v>
      </c>
      <c r="F61" s="34">
        <v>11</v>
      </c>
      <c r="G61" s="31">
        <v>78</v>
      </c>
      <c r="H61" s="33">
        <v>0</v>
      </c>
      <c r="I61" s="36">
        <v>0</v>
      </c>
      <c r="J61" s="33">
        <v>0</v>
      </c>
      <c r="K61" s="34">
        <v>0</v>
      </c>
      <c r="L61" s="31">
        <v>0</v>
      </c>
      <c r="N61" s="176"/>
      <c r="O61" s="176"/>
    </row>
    <row r="62" spans="1:15" s="11" customFormat="1" ht="17" customHeight="1" x14ac:dyDescent="0.2">
      <c r="A62" s="27" t="s">
        <v>187</v>
      </c>
      <c r="B62" s="28" t="s">
        <v>94</v>
      </c>
      <c r="C62" s="33">
        <v>32</v>
      </c>
      <c r="D62" s="33">
        <v>23</v>
      </c>
      <c r="E62" s="33">
        <v>14</v>
      </c>
      <c r="F62" s="34">
        <v>12</v>
      </c>
      <c r="G62" s="31">
        <v>81</v>
      </c>
      <c r="H62" s="33">
        <v>37</v>
      </c>
      <c r="I62" s="36">
        <v>25</v>
      </c>
      <c r="J62" s="33">
        <v>14</v>
      </c>
      <c r="K62" s="34">
        <v>13</v>
      </c>
      <c r="L62" s="31">
        <v>89</v>
      </c>
    </row>
    <row r="63" spans="1:15" s="11" customFormat="1" ht="17" customHeight="1" x14ac:dyDescent="0.2">
      <c r="A63" s="27" t="s">
        <v>181</v>
      </c>
      <c r="B63" s="28" t="s">
        <v>52</v>
      </c>
      <c r="C63" s="33">
        <v>27</v>
      </c>
      <c r="D63" s="33">
        <v>23</v>
      </c>
      <c r="E63" s="33">
        <v>13</v>
      </c>
      <c r="F63" s="34">
        <v>11</v>
      </c>
      <c r="G63" s="31">
        <v>74</v>
      </c>
      <c r="H63" s="33">
        <v>0</v>
      </c>
      <c r="I63" s="36">
        <v>0</v>
      </c>
      <c r="J63" s="33">
        <v>0</v>
      </c>
      <c r="K63" s="34">
        <v>0</v>
      </c>
      <c r="L63" s="31">
        <v>0</v>
      </c>
    </row>
    <row r="64" spans="1:15" s="11" customFormat="1" ht="17" customHeight="1" x14ac:dyDescent="0.2">
      <c r="A64" s="27" t="s">
        <v>179</v>
      </c>
      <c r="B64" s="28" t="s">
        <v>50</v>
      </c>
      <c r="C64" s="33">
        <v>31</v>
      </c>
      <c r="D64" s="33">
        <v>25</v>
      </c>
      <c r="E64" s="33">
        <v>13</v>
      </c>
      <c r="F64" s="34">
        <v>12</v>
      </c>
      <c r="G64" s="31">
        <v>81</v>
      </c>
      <c r="H64" s="33">
        <v>33</v>
      </c>
      <c r="I64" s="36">
        <v>26</v>
      </c>
      <c r="J64" s="33">
        <v>13</v>
      </c>
      <c r="K64" s="34">
        <v>14</v>
      </c>
      <c r="L64" s="31">
        <v>86</v>
      </c>
    </row>
    <row r="65" spans="1:12" s="11" customFormat="1" ht="17" customHeight="1" x14ac:dyDescent="0.2">
      <c r="A65" s="27" t="s">
        <v>151</v>
      </c>
      <c r="B65" s="28" t="s">
        <v>150</v>
      </c>
      <c r="C65" s="33">
        <v>28</v>
      </c>
      <c r="D65" s="33">
        <v>23</v>
      </c>
      <c r="E65" s="33">
        <v>12</v>
      </c>
      <c r="F65" s="34">
        <v>12</v>
      </c>
      <c r="G65" s="31">
        <v>75</v>
      </c>
      <c r="H65" s="33">
        <v>38</v>
      </c>
      <c r="I65" s="36">
        <v>23</v>
      </c>
      <c r="J65" s="33">
        <v>13</v>
      </c>
      <c r="K65" s="34">
        <v>13</v>
      </c>
      <c r="L65" s="31">
        <v>87</v>
      </c>
    </row>
    <row r="66" spans="1:12" s="11" customFormat="1" ht="17" customHeight="1" x14ac:dyDescent="0.2">
      <c r="A66" s="27" t="s">
        <v>296</v>
      </c>
      <c r="B66" s="28" t="s">
        <v>114</v>
      </c>
      <c r="C66" s="33">
        <v>32</v>
      </c>
      <c r="D66" s="33">
        <v>23</v>
      </c>
      <c r="E66" s="33">
        <v>14</v>
      </c>
      <c r="F66" s="34">
        <v>13</v>
      </c>
      <c r="G66" s="31">
        <v>82</v>
      </c>
      <c r="H66" s="33">
        <v>29</v>
      </c>
      <c r="I66" s="36">
        <v>24</v>
      </c>
      <c r="J66" s="33">
        <v>14</v>
      </c>
      <c r="K66" s="34">
        <v>12</v>
      </c>
      <c r="L66" s="31">
        <v>79</v>
      </c>
    </row>
    <row r="67" spans="1:12" s="11" customFormat="1" ht="17" customHeight="1" x14ac:dyDescent="0.2">
      <c r="A67" s="27" t="s">
        <v>167</v>
      </c>
      <c r="B67" s="28" t="s">
        <v>35</v>
      </c>
      <c r="C67" s="33">
        <v>30</v>
      </c>
      <c r="D67" s="33">
        <v>22</v>
      </c>
      <c r="E67" s="33">
        <v>11</v>
      </c>
      <c r="F67" s="34">
        <v>10</v>
      </c>
      <c r="G67" s="31">
        <v>73</v>
      </c>
      <c r="H67" s="33">
        <v>35</v>
      </c>
      <c r="I67" s="36">
        <v>21</v>
      </c>
      <c r="J67" s="33">
        <v>12</v>
      </c>
      <c r="K67" s="34">
        <v>12</v>
      </c>
      <c r="L67" s="31">
        <v>80</v>
      </c>
    </row>
    <row r="68" spans="1:12" s="11" customFormat="1" ht="17" customHeight="1" x14ac:dyDescent="0.2">
      <c r="A68" s="27" t="s">
        <v>147</v>
      </c>
      <c r="B68" s="28" t="s">
        <v>98</v>
      </c>
      <c r="C68" s="33">
        <v>27</v>
      </c>
      <c r="D68" s="33">
        <v>18</v>
      </c>
      <c r="E68" s="33">
        <v>9</v>
      </c>
      <c r="F68" s="34">
        <v>10</v>
      </c>
      <c r="G68" s="31">
        <v>64</v>
      </c>
      <c r="H68" s="33">
        <v>0</v>
      </c>
      <c r="I68" s="36">
        <v>0</v>
      </c>
      <c r="J68" s="33">
        <v>0</v>
      </c>
      <c r="K68" s="34">
        <v>0</v>
      </c>
      <c r="L68" s="31">
        <v>0</v>
      </c>
    </row>
    <row r="80" spans="1:12" x14ac:dyDescent="0.2">
      <c r="B80" s="21"/>
      <c r="E80" s="15"/>
    </row>
  </sheetData>
  <mergeCells count="6">
    <mergeCell ref="A3:A5"/>
    <mergeCell ref="C3:F3"/>
    <mergeCell ref="H3:K3"/>
    <mergeCell ref="E4:F4"/>
    <mergeCell ref="J4:K4"/>
    <mergeCell ref="B3:B5"/>
  </mergeCells>
  <pageMargins left="0.25" right="0.25" top="0.75" bottom="0.75" header="0.3" footer="0.3"/>
  <pageSetup paperSize="9" orientation="landscape" horizontalDpi="0" verticalDpi="0"/>
  <headerFooter>
    <oddFooter>&amp;C_x000D_&amp;1#&amp;"Calibri"&amp;10&amp;K000000 Confidentiality level: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G94"/>
  <sheetViews>
    <sheetView zoomScale="120" zoomScaleNormal="120" workbookViewId="0">
      <selection activeCell="D88" sqref="D88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4.1640625" style="1" customWidth="1"/>
    <col min="5" max="5" width="9.5" style="3" customWidth="1"/>
    <col min="6" max="6" width="9.5" style="1" customWidth="1"/>
    <col min="7" max="7" width="12" style="1" customWidth="1"/>
    <col min="8" max="8" width="8.83203125" style="1" customWidth="1"/>
    <col min="9" max="16384" width="8.83203125" style="1"/>
  </cols>
  <sheetData>
    <row r="1" spans="2:7" ht="6" customHeight="1" x14ac:dyDescent="0.2"/>
    <row r="2" spans="2:7" ht="17" customHeight="1" x14ac:dyDescent="0.2">
      <c r="C2" s="87"/>
      <c r="D2" s="201" t="s">
        <v>319</v>
      </c>
      <c r="E2" s="201"/>
      <c r="F2" s="201"/>
      <c r="G2" s="201"/>
    </row>
    <row r="3" spans="2:7" ht="17" customHeight="1" x14ac:dyDescent="0.2">
      <c r="C3" s="168"/>
      <c r="D3" s="201" t="s">
        <v>332</v>
      </c>
      <c r="E3" s="201"/>
      <c r="F3" s="201"/>
      <c r="G3" s="201"/>
    </row>
    <row r="4" spans="2:7" ht="13" customHeight="1" x14ac:dyDescent="0.2">
      <c r="D4" s="202" t="s">
        <v>74</v>
      </c>
      <c r="E4" s="202"/>
      <c r="F4" s="202"/>
      <c r="G4" s="202"/>
    </row>
    <row r="5" spans="2:7" ht="13" customHeight="1" x14ac:dyDescent="0.2">
      <c r="D5" s="203" t="s">
        <v>321</v>
      </c>
      <c r="E5" s="203"/>
      <c r="F5" s="203"/>
      <c r="G5" s="203"/>
    </row>
    <row r="6" spans="2:7" ht="6" customHeight="1" x14ac:dyDescent="0.2">
      <c r="D6" s="200"/>
      <c r="E6" s="200"/>
      <c r="F6" s="200"/>
      <c r="G6" s="200"/>
    </row>
    <row r="7" spans="2:7" ht="16" x14ac:dyDescent="0.2">
      <c r="D7" s="217" t="s">
        <v>80</v>
      </c>
      <c r="E7" s="218"/>
      <c r="F7" s="218"/>
      <c r="G7" s="218"/>
    </row>
    <row r="8" spans="2:7" ht="17" customHeight="1" x14ac:dyDescent="0.2">
      <c r="D8" s="216" t="s">
        <v>77</v>
      </c>
      <c r="E8" s="216"/>
      <c r="F8" s="216"/>
      <c r="G8" s="216"/>
    </row>
    <row r="9" spans="2:7" ht="8" customHeight="1" x14ac:dyDescent="0.2">
      <c r="D9" s="5"/>
      <c r="E9" s="5"/>
    </row>
    <row r="10" spans="2:7" s="4" customFormat="1" ht="31" customHeight="1" x14ac:dyDescent="0.2">
      <c r="B10" s="37" t="s">
        <v>0</v>
      </c>
      <c r="C10" s="37" t="s">
        <v>81</v>
      </c>
      <c r="D10" s="37" t="s">
        <v>82</v>
      </c>
      <c r="E10" s="37" t="s">
        <v>83</v>
      </c>
      <c r="F10" s="37" t="s">
        <v>84</v>
      </c>
      <c r="G10" s="37" t="s">
        <v>20</v>
      </c>
    </row>
    <row r="11" spans="2:7" x14ac:dyDescent="0.2">
      <c r="B11" s="26">
        <v>1</v>
      </c>
      <c r="C11" s="26" t="s">
        <v>200</v>
      </c>
      <c r="D11" s="42" t="s">
        <v>40</v>
      </c>
      <c r="E11" s="16">
        <v>96</v>
      </c>
      <c r="F11" s="17">
        <v>90</v>
      </c>
      <c r="G11" s="38">
        <v>96</v>
      </c>
    </row>
    <row r="12" spans="2:7" x14ac:dyDescent="0.2">
      <c r="B12" s="26">
        <v>2</v>
      </c>
      <c r="C12" s="26" t="s">
        <v>185</v>
      </c>
      <c r="D12" s="42" t="s">
        <v>28</v>
      </c>
      <c r="E12" s="16">
        <v>91</v>
      </c>
      <c r="F12" s="17">
        <v>94</v>
      </c>
      <c r="G12" s="41">
        <v>94</v>
      </c>
    </row>
    <row r="13" spans="2:7" x14ac:dyDescent="0.2">
      <c r="B13" s="26">
        <v>3</v>
      </c>
      <c r="C13" s="26" t="s">
        <v>146</v>
      </c>
      <c r="D13" s="42" t="s">
        <v>36</v>
      </c>
      <c r="E13" s="16">
        <v>89</v>
      </c>
      <c r="F13" s="17">
        <v>94</v>
      </c>
      <c r="G13" s="41">
        <v>94</v>
      </c>
    </row>
    <row r="14" spans="2:7" x14ac:dyDescent="0.2">
      <c r="B14" s="26">
        <v>4</v>
      </c>
      <c r="C14" s="26" t="s">
        <v>205</v>
      </c>
      <c r="D14" s="42" t="s">
        <v>168</v>
      </c>
      <c r="E14" s="16">
        <v>89</v>
      </c>
      <c r="F14" s="17">
        <v>92</v>
      </c>
      <c r="G14" s="41">
        <v>92</v>
      </c>
    </row>
    <row r="15" spans="2:7" x14ac:dyDescent="0.2">
      <c r="B15" s="26">
        <v>5</v>
      </c>
      <c r="C15" s="26" t="s">
        <v>56</v>
      </c>
      <c r="D15" s="42" t="s">
        <v>136</v>
      </c>
      <c r="E15" s="16">
        <v>92</v>
      </c>
      <c r="F15" s="17">
        <v>81</v>
      </c>
      <c r="G15" s="41">
        <v>92</v>
      </c>
    </row>
    <row r="16" spans="2:7" x14ac:dyDescent="0.2">
      <c r="B16" s="26">
        <v>6</v>
      </c>
      <c r="C16" s="26" t="s">
        <v>214</v>
      </c>
      <c r="D16" s="42" t="s">
        <v>213</v>
      </c>
      <c r="E16" s="16">
        <v>85</v>
      </c>
      <c r="F16" s="17">
        <v>91</v>
      </c>
      <c r="G16" s="41">
        <v>91</v>
      </c>
    </row>
    <row r="17" spans="2:7" x14ac:dyDescent="0.2">
      <c r="B17" s="26">
        <v>7</v>
      </c>
      <c r="C17" s="26" t="s">
        <v>191</v>
      </c>
      <c r="D17" s="42" t="s">
        <v>96</v>
      </c>
      <c r="E17" s="16">
        <v>91</v>
      </c>
      <c r="F17" s="17">
        <v>85</v>
      </c>
      <c r="G17" s="41">
        <v>91</v>
      </c>
    </row>
    <row r="18" spans="2:7" x14ac:dyDescent="0.2">
      <c r="B18" s="26">
        <v>8</v>
      </c>
      <c r="C18" s="26" t="s">
        <v>143</v>
      </c>
      <c r="D18" s="42" t="s">
        <v>117</v>
      </c>
      <c r="E18" s="16">
        <v>84</v>
      </c>
      <c r="F18" s="17">
        <v>91</v>
      </c>
      <c r="G18" s="41">
        <v>91</v>
      </c>
    </row>
    <row r="19" spans="2:7" x14ac:dyDescent="0.2">
      <c r="B19" s="26">
        <v>9</v>
      </c>
      <c r="C19" s="26" t="s">
        <v>299</v>
      </c>
      <c r="D19" s="42" t="s">
        <v>221</v>
      </c>
      <c r="E19" s="16">
        <v>83</v>
      </c>
      <c r="F19" s="17">
        <v>91</v>
      </c>
      <c r="G19" s="41">
        <v>91</v>
      </c>
    </row>
    <row r="20" spans="2:7" x14ac:dyDescent="0.2">
      <c r="B20" s="26">
        <v>10</v>
      </c>
      <c r="C20" s="26" t="s">
        <v>182</v>
      </c>
      <c r="D20" s="42" t="s">
        <v>144</v>
      </c>
      <c r="E20" s="16">
        <v>84</v>
      </c>
      <c r="F20" s="17">
        <v>90</v>
      </c>
      <c r="G20" s="41">
        <v>90</v>
      </c>
    </row>
    <row r="21" spans="2:7" x14ac:dyDescent="0.2">
      <c r="B21" s="26">
        <v>11</v>
      </c>
      <c r="C21" s="26" t="s">
        <v>187</v>
      </c>
      <c r="D21" s="42" t="s">
        <v>94</v>
      </c>
      <c r="E21" s="16">
        <v>81</v>
      </c>
      <c r="F21" s="17">
        <v>89</v>
      </c>
      <c r="G21" s="41">
        <v>89</v>
      </c>
    </row>
    <row r="22" spans="2:7" x14ac:dyDescent="0.2">
      <c r="B22" s="26">
        <v>12</v>
      </c>
      <c r="C22" s="26" t="s">
        <v>59</v>
      </c>
      <c r="D22" s="42" t="s">
        <v>46</v>
      </c>
      <c r="E22" s="16">
        <v>78</v>
      </c>
      <c r="F22" s="17">
        <v>89</v>
      </c>
      <c r="G22" s="41">
        <v>89</v>
      </c>
    </row>
    <row r="23" spans="2:7" s="25" customFormat="1" x14ac:dyDescent="0.2">
      <c r="B23" s="26">
        <v>13</v>
      </c>
      <c r="C23" s="26" t="s">
        <v>177</v>
      </c>
      <c r="D23" s="42" t="s">
        <v>49</v>
      </c>
      <c r="E23" s="16">
        <v>0</v>
      </c>
      <c r="F23" s="17">
        <v>89</v>
      </c>
      <c r="G23" s="103">
        <v>89</v>
      </c>
    </row>
    <row r="24" spans="2:7" x14ac:dyDescent="0.2">
      <c r="B24" s="26">
        <v>14</v>
      </c>
      <c r="C24" s="26" t="s">
        <v>198</v>
      </c>
      <c r="D24" s="42" t="s">
        <v>109</v>
      </c>
      <c r="E24" s="16">
        <v>88</v>
      </c>
      <c r="F24" s="17">
        <v>84</v>
      </c>
      <c r="G24" s="41">
        <v>88</v>
      </c>
    </row>
    <row r="25" spans="2:7" x14ac:dyDescent="0.2">
      <c r="B25" s="26">
        <v>15</v>
      </c>
      <c r="C25" s="26" t="s">
        <v>190</v>
      </c>
      <c r="D25" s="42" t="s">
        <v>30</v>
      </c>
      <c r="E25" s="16">
        <v>72</v>
      </c>
      <c r="F25" s="17">
        <v>88</v>
      </c>
      <c r="G25" s="41">
        <v>88</v>
      </c>
    </row>
    <row r="26" spans="2:7" x14ac:dyDescent="0.2">
      <c r="B26" s="26">
        <v>16</v>
      </c>
      <c r="C26" s="26" t="s">
        <v>199</v>
      </c>
      <c r="D26" s="42" t="s">
        <v>39</v>
      </c>
      <c r="E26" s="16">
        <v>77</v>
      </c>
      <c r="F26" s="17">
        <v>87</v>
      </c>
      <c r="G26" s="41">
        <v>87</v>
      </c>
    </row>
    <row r="27" spans="2:7" x14ac:dyDescent="0.2">
      <c r="B27" s="26">
        <v>17</v>
      </c>
      <c r="C27" s="26" t="s">
        <v>151</v>
      </c>
      <c r="D27" s="42" t="s">
        <v>150</v>
      </c>
      <c r="E27" s="16">
        <v>75</v>
      </c>
      <c r="F27" s="17">
        <v>87</v>
      </c>
      <c r="G27" s="41">
        <v>87</v>
      </c>
    </row>
    <row r="28" spans="2:7" x14ac:dyDescent="0.2">
      <c r="B28" s="26">
        <v>18</v>
      </c>
      <c r="C28" s="26" t="s">
        <v>216</v>
      </c>
      <c r="D28" s="42" t="s">
        <v>99</v>
      </c>
      <c r="E28" s="16">
        <v>82</v>
      </c>
      <c r="F28" s="17">
        <v>86</v>
      </c>
      <c r="G28" s="41">
        <v>86</v>
      </c>
    </row>
    <row r="29" spans="2:7" x14ac:dyDescent="0.2">
      <c r="B29" s="26">
        <v>19</v>
      </c>
      <c r="C29" s="26" t="s">
        <v>179</v>
      </c>
      <c r="D29" s="42" t="s">
        <v>50</v>
      </c>
      <c r="E29" s="16">
        <v>81</v>
      </c>
      <c r="F29" s="17">
        <v>86</v>
      </c>
      <c r="G29" s="41">
        <v>86</v>
      </c>
    </row>
    <row r="30" spans="2:7" x14ac:dyDescent="0.2">
      <c r="B30" s="26">
        <v>20</v>
      </c>
      <c r="C30" s="26" t="s">
        <v>134</v>
      </c>
      <c r="D30" s="42" t="s">
        <v>100</v>
      </c>
      <c r="E30" s="16">
        <v>67</v>
      </c>
      <c r="F30" s="17">
        <v>86</v>
      </c>
      <c r="G30" s="41">
        <v>86</v>
      </c>
    </row>
    <row r="31" spans="2:7" x14ac:dyDescent="0.2">
      <c r="B31" s="26">
        <v>21</v>
      </c>
      <c r="C31" s="26" t="s">
        <v>208</v>
      </c>
      <c r="D31" s="42" t="s">
        <v>288</v>
      </c>
      <c r="E31" s="16">
        <v>86</v>
      </c>
      <c r="F31" s="17">
        <v>0</v>
      </c>
      <c r="G31" s="41">
        <v>86</v>
      </c>
    </row>
    <row r="32" spans="2:7" x14ac:dyDescent="0.2">
      <c r="B32" s="26">
        <v>22</v>
      </c>
      <c r="C32" s="26" t="s">
        <v>172</v>
      </c>
      <c r="D32" s="42" t="s">
        <v>47</v>
      </c>
      <c r="E32" s="16">
        <v>85</v>
      </c>
      <c r="F32" s="17">
        <v>84</v>
      </c>
      <c r="G32" s="41">
        <v>85</v>
      </c>
    </row>
    <row r="33" spans="2:7" x14ac:dyDescent="0.2">
      <c r="B33" s="26">
        <v>23</v>
      </c>
      <c r="C33" s="26" t="s">
        <v>207</v>
      </c>
      <c r="D33" s="42" t="s">
        <v>116</v>
      </c>
      <c r="E33" s="16">
        <v>85</v>
      </c>
      <c r="F33" s="17">
        <v>84</v>
      </c>
      <c r="G33" s="41">
        <v>85</v>
      </c>
    </row>
    <row r="34" spans="2:7" x14ac:dyDescent="0.2">
      <c r="B34" s="26">
        <v>24</v>
      </c>
      <c r="C34" s="26" t="s">
        <v>328</v>
      </c>
      <c r="D34" s="42" t="s">
        <v>326</v>
      </c>
      <c r="E34" s="16">
        <v>67</v>
      </c>
      <c r="F34" s="17">
        <v>85</v>
      </c>
      <c r="G34" s="41">
        <v>85</v>
      </c>
    </row>
    <row r="35" spans="2:7" x14ac:dyDescent="0.2">
      <c r="B35" s="26">
        <v>25</v>
      </c>
      <c r="C35" s="26" t="s">
        <v>206</v>
      </c>
      <c r="D35" s="42" t="s">
        <v>115</v>
      </c>
      <c r="E35" s="16">
        <v>83</v>
      </c>
      <c r="F35" s="17">
        <v>84</v>
      </c>
      <c r="G35" s="41">
        <v>84</v>
      </c>
    </row>
    <row r="36" spans="2:7" x14ac:dyDescent="0.2">
      <c r="B36" s="26">
        <v>26</v>
      </c>
      <c r="C36" s="26" t="s">
        <v>262</v>
      </c>
      <c r="D36" s="42" t="s">
        <v>92</v>
      </c>
      <c r="E36" s="16">
        <v>76</v>
      </c>
      <c r="F36" s="17">
        <v>83</v>
      </c>
      <c r="G36" s="41">
        <v>83</v>
      </c>
    </row>
    <row r="37" spans="2:7" x14ac:dyDescent="0.2">
      <c r="B37" s="26">
        <v>27</v>
      </c>
      <c r="C37" s="26" t="s">
        <v>296</v>
      </c>
      <c r="D37" s="42" t="s">
        <v>114</v>
      </c>
      <c r="E37" s="16">
        <v>82</v>
      </c>
      <c r="F37" s="17">
        <v>79</v>
      </c>
      <c r="G37" s="41">
        <v>82</v>
      </c>
    </row>
    <row r="38" spans="2:7" x14ac:dyDescent="0.2">
      <c r="B38" s="26">
        <v>28</v>
      </c>
      <c r="C38" s="26" t="s">
        <v>57</v>
      </c>
      <c r="D38" s="42" t="s">
        <v>32</v>
      </c>
      <c r="E38" s="16">
        <v>81</v>
      </c>
      <c r="F38" s="17">
        <v>80</v>
      </c>
      <c r="G38" s="41">
        <v>81</v>
      </c>
    </row>
    <row r="39" spans="2:7" x14ac:dyDescent="0.2">
      <c r="B39" s="151">
        <v>29</v>
      </c>
      <c r="C39" s="151" t="s">
        <v>169</v>
      </c>
      <c r="D39" s="153" t="s">
        <v>107</v>
      </c>
      <c r="E39" s="16">
        <v>79</v>
      </c>
      <c r="F39" s="17">
        <v>81</v>
      </c>
      <c r="G39" s="154">
        <v>81</v>
      </c>
    </row>
    <row r="40" spans="2:7" x14ac:dyDescent="0.2">
      <c r="B40" s="151">
        <v>30</v>
      </c>
      <c r="C40" s="151" t="s">
        <v>217</v>
      </c>
      <c r="D40" s="153" t="s">
        <v>156</v>
      </c>
      <c r="E40" s="16">
        <v>74</v>
      </c>
      <c r="F40" s="17">
        <v>81</v>
      </c>
      <c r="G40" s="154">
        <v>81</v>
      </c>
    </row>
    <row r="41" spans="2:7" x14ac:dyDescent="0.2">
      <c r="B41" s="151">
        <v>31</v>
      </c>
      <c r="C41" s="151" t="s">
        <v>240</v>
      </c>
      <c r="D41" s="153" t="s">
        <v>311</v>
      </c>
      <c r="E41" s="16">
        <v>0</v>
      </c>
      <c r="F41" s="17">
        <v>81</v>
      </c>
      <c r="G41" s="154">
        <v>81</v>
      </c>
    </row>
    <row r="42" spans="2:7" ht="16" thickBot="1" x14ac:dyDescent="0.25">
      <c r="B42" s="159">
        <v>32</v>
      </c>
      <c r="C42" s="159" t="s">
        <v>219</v>
      </c>
      <c r="D42" s="160" t="s">
        <v>152</v>
      </c>
      <c r="E42" s="161">
        <v>80</v>
      </c>
      <c r="F42" s="162">
        <v>79</v>
      </c>
      <c r="G42" s="163">
        <v>80</v>
      </c>
    </row>
    <row r="43" spans="2:7" ht="16" thickTop="1" x14ac:dyDescent="0.2">
      <c r="B43" s="26">
        <v>33</v>
      </c>
      <c r="C43" s="26" t="s">
        <v>201</v>
      </c>
      <c r="D43" s="42" t="s">
        <v>111</v>
      </c>
      <c r="E43" s="16">
        <v>76</v>
      </c>
      <c r="F43" s="17">
        <v>80</v>
      </c>
      <c r="G43" s="41">
        <v>80</v>
      </c>
    </row>
    <row r="44" spans="2:7" x14ac:dyDescent="0.2">
      <c r="B44" s="26">
        <v>34</v>
      </c>
      <c r="C44" s="26" t="s">
        <v>167</v>
      </c>
      <c r="D44" s="42" t="s">
        <v>35</v>
      </c>
      <c r="E44" s="16">
        <v>73</v>
      </c>
      <c r="F44" s="17">
        <v>80</v>
      </c>
      <c r="G44" s="41">
        <v>80</v>
      </c>
    </row>
    <row r="45" spans="2:7" x14ac:dyDescent="0.2">
      <c r="B45" s="26">
        <v>35</v>
      </c>
      <c r="C45" s="26" t="s">
        <v>141</v>
      </c>
      <c r="D45" s="42" t="s">
        <v>31</v>
      </c>
      <c r="E45" s="16">
        <v>68</v>
      </c>
      <c r="F45" s="17">
        <v>80</v>
      </c>
      <c r="G45" s="41">
        <v>80</v>
      </c>
    </row>
    <row r="46" spans="2:7" x14ac:dyDescent="0.2">
      <c r="B46" s="26">
        <v>36</v>
      </c>
      <c r="C46" s="26" t="s">
        <v>329</v>
      </c>
      <c r="D46" s="42" t="s">
        <v>324</v>
      </c>
      <c r="E46" s="16">
        <v>77</v>
      </c>
      <c r="F46" s="17">
        <v>79</v>
      </c>
      <c r="G46" s="41">
        <v>79</v>
      </c>
    </row>
    <row r="47" spans="2:7" x14ac:dyDescent="0.2">
      <c r="B47" s="26">
        <v>37</v>
      </c>
      <c r="C47" s="26" t="s">
        <v>297</v>
      </c>
      <c r="D47" s="42" t="s">
        <v>282</v>
      </c>
      <c r="E47" s="16">
        <v>75</v>
      </c>
      <c r="F47" s="17">
        <v>79</v>
      </c>
      <c r="G47" s="41">
        <v>79</v>
      </c>
    </row>
    <row r="48" spans="2:7" x14ac:dyDescent="0.2">
      <c r="B48" s="26">
        <v>38</v>
      </c>
      <c r="C48" s="26" t="s">
        <v>176</v>
      </c>
      <c r="D48" s="42" t="s">
        <v>90</v>
      </c>
      <c r="E48" s="16">
        <v>78</v>
      </c>
      <c r="F48" s="17">
        <v>77</v>
      </c>
      <c r="G48" s="41">
        <v>78</v>
      </c>
    </row>
    <row r="49" spans="2:7" x14ac:dyDescent="0.2">
      <c r="B49" s="26">
        <v>39</v>
      </c>
      <c r="C49" s="26" t="s">
        <v>24</v>
      </c>
      <c r="D49" s="42" t="s">
        <v>34</v>
      </c>
      <c r="E49" s="16">
        <v>78</v>
      </c>
      <c r="F49" s="17">
        <v>0</v>
      </c>
      <c r="G49" s="41">
        <v>78</v>
      </c>
    </row>
    <row r="50" spans="2:7" x14ac:dyDescent="0.2">
      <c r="B50" s="26">
        <v>40</v>
      </c>
      <c r="C50" s="26" t="s">
        <v>195</v>
      </c>
      <c r="D50" s="42" t="s">
        <v>33</v>
      </c>
      <c r="E50" s="16">
        <v>69</v>
      </c>
      <c r="F50" s="17">
        <v>76</v>
      </c>
      <c r="G50" s="41">
        <v>76</v>
      </c>
    </row>
    <row r="51" spans="2:7" x14ac:dyDescent="0.2">
      <c r="B51" s="26">
        <v>41</v>
      </c>
      <c r="C51" s="26" t="s">
        <v>330</v>
      </c>
      <c r="D51" s="42" t="s">
        <v>323</v>
      </c>
      <c r="E51" s="16">
        <v>0</v>
      </c>
      <c r="F51" s="17">
        <v>76</v>
      </c>
      <c r="G51" s="41">
        <v>76</v>
      </c>
    </row>
    <row r="52" spans="2:7" x14ac:dyDescent="0.2">
      <c r="B52" s="26">
        <v>42</v>
      </c>
      <c r="C52" s="26" t="s">
        <v>196</v>
      </c>
      <c r="D52" s="42" t="s">
        <v>37</v>
      </c>
      <c r="E52" s="16">
        <v>60</v>
      </c>
      <c r="F52" s="17">
        <v>74</v>
      </c>
      <c r="G52" s="41">
        <v>74</v>
      </c>
    </row>
    <row r="53" spans="2:7" x14ac:dyDescent="0.2">
      <c r="B53" s="26">
        <v>43</v>
      </c>
      <c r="C53" s="26" t="s">
        <v>263</v>
      </c>
      <c r="D53" s="42" t="s">
        <v>97</v>
      </c>
      <c r="E53" s="16">
        <v>74</v>
      </c>
      <c r="F53" s="17">
        <v>0</v>
      </c>
      <c r="G53" s="41">
        <v>74</v>
      </c>
    </row>
    <row r="54" spans="2:7" x14ac:dyDescent="0.2">
      <c r="B54" s="26">
        <v>44</v>
      </c>
      <c r="C54" s="26" t="s">
        <v>25</v>
      </c>
      <c r="D54" s="42" t="s">
        <v>38</v>
      </c>
      <c r="E54" s="16">
        <v>0</v>
      </c>
      <c r="F54" s="17">
        <v>74</v>
      </c>
      <c r="G54" s="41">
        <v>74</v>
      </c>
    </row>
    <row r="55" spans="2:7" x14ac:dyDescent="0.2">
      <c r="B55" s="26">
        <v>45</v>
      </c>
      <c r="C55" s="26" t="s">
        <v>181</v>
      </c>
      <c r="D55" s="42" t="s">
        <v>52</v>
      </c>
      <c r="E55" s="16">
        <v>74</v>
      </c>
      <c r="F55" s="17">
        <v>0</v>
      </c>
      <c r="G55" s="41">
        <v>74</v>
      </c>
    </row>
    <row r="56" spans="2:7" x14ac:dyDescent="0.2">
      <c r="B56" s="26">
        <v>46</v>
      </c>
      <c r="C56" s="26" t="s">
        <v>193</v>
      </c>
      <c r="D56" s="42" t="s">
        <v>104</v>
      </c>
      <c r="E56" s="16">
        <v>70</v>
      </c>
      <c r="F56" s="17">
        <v>71</v>
      </c>
      <c r="G56" s="41">
        <v>71</v>
      </c>
    </row>
    <row r="57" spans="2:7" x14ac:dyDescent="0.2">
      <c r="B57" s="26">
        <v>47</v>
      </c>
      <c r="C57" s="26" t="s">
        <v>160</v>
      </c>
      <c r="D57" s="42" t="s">
        <v>159</v>
      </c>
      <c r="E57" s="16">
        <v>71</v>
      </c>
      <c r="F57" s="17">
        <v>69</v>
      </c>
      <c r="G57" s="41">
        <v>71</v>
      </c>
    </row>
    <row r="58" spans="2:7" x14ac:dyDescent="0.2">
      <c r="B58" s="26">
        <v>48</v>
      </c>
      <c r="C58" s="26" t="s">
        <v>155</v>
      </c>
      <c r="D58" s="42" t="s">
        <v>154</v>
      </c>
      <c r="E58" s="16">
        <v>71</v>
      </c>
      <c r="F58" s="17">
        <v>64</v>
      </c>
      <c r="G58" s="41">
        <v>71</v>
      </c>
    </row>
    <row r="59" spans="2:7" x14ac:dyDescent="0.2">
      <c r="B59" s="26">
        <v>49</v>
      </c>
      <c r="C59" s="26" t="s">
        <v>58</v>
      </c>
      <c r="D59" s="42" t="s">
        <v>73</v>
      </c>
      <c r="E59" s="16">
        <v>48</v>
      </c>
      <c r="F59" s="17">
        <v>71</v>
      </c>
      <c r="G59" s="41">
        <v>71</v>
      </c>
    </row>
    <row r="60" spans="2:7" x14ac:dyDescent="0.2">
      <c r="B60" s="26">
        <v>50</v>
      </c>
      <c r="C60" s="26" t="s">
        <v>284</v>
      </c>
      <c r="D60" s="42" t="s">
        <v>331</v>
      </c>
      <c r="E60" s="16">
        <v>65</v>
      </c>
      <c r="F60" s="17">
        <v>69</v>
      </c>
      <c r="G60" s="41">
        <v>69</v>
      </c>
    </row>
    <row r="61" spans="2:7" x14ac:dyDescent="0.2">
      <c r="B61" s="26">
        <v>51</v>
      </c>
      <c r="C61" s="26" t="s">
        <v>327</v>
      </c>
      <c r="D61" s="42" t="s">
        <v>325</v>
      </c>
      <c r="E61" s="16">
        <v>62</v>
      </c>
      <c r="F61" s="17">
        <v>69</v>
      </c>
      <c r="G61" s="41">
        <v>69</v>
      </c>
    </row>
    <row r="62" spans="2:7" x14ac:dyDescent="0.2">
      <c r="B62" s="26">
        <v>52</v>
      </c>
      <c r="C62" s="26" t="s">
        <v>186</v>
      </c>
      <c r="D62" s="42" t="s">
        <v>29</v>
      </c>
      <c r="E62" s="16">
        <v>0</v>
      </c>
      <c r="F62" s="17">
        <v>69</v>
      </c>
      <c r="G62" s="41">
        <v>69</v>
      </c>
    </row>
    <row r="63" spans="2:7" x14ac:dyDescent="0.2">
      <c r="B63" s="26">
        <v>53</v>
      </c>
      <c r="C63" s="26" t="s">
        <v>138</v>
      </c>
      <c r="D63" s="42" t="s">
        <v>137</v>
      </c>
      <c r="E63" s="16">
        <v>69</v>
      </c>
      <c r="F63" s="17">
        <v>0</v>
      </c>
      <c r="G63" s="41">
        <v>69</v>
      </c>
    </row>
    <row r="64" spans="2:7" x14ac:dyDescent="0.2">
      <c r="B64" s="26">
        <v>54</v>
      </c>
      <c r="C64" s="26" t="s">
        <v>209</v>
      </c>
      <c r="D64" s="42" t="s">
        <v>118</v>
      </c>
      <c r="E64" s="16">
        <v>68</v>
      </c>
      <c r="F64" s="17">
        <v>0</v>
      </c>
      <c r="G64" s="41">
        <v>68</v>
      </c>
    </row>
    <row r="65" spans="2:7" x14ac:dyDescent="0.2">
      <c r="B65" s="26">
        <v>55</v>
      </c>
      <c r="C65" s="26" t="s">
        <v>129</v>
      </c>
      <c r="D65" s="42" t="s">
        <v>128</v>
      </c>
      <c r="E65" s="16">
        <v>67</v>
      </c>
      <c r="F65" s="17">
        <v>0</v>
      </c>
      <c r="G65" s="41">
        <v>67</v>
      </c>
    </row>
    <row r="66" spans="2:7" x14ac:dyDescent="0.2">
      <c r="B66" s="26">
        <v>56</v>
      </c>
      <c r="C66" s="26" t="s">
        <v>204</v>
      </c>
      <c r="D66" s="42" t="s">
        <v>287</v>
      </c>
      <c r="E66" s="16">
        <v>55</v>
      </c>
      <c r="F66" s="17">
        <v>66</v>
      </c>
      <c r="G66" s="41">
        <v>66</v>
      </c>
    </row>
    <row r="67" spans="2:7" x14ac:dyDescent="0.2">
      <c r="B67" s="26">
        <v>57</v>
      </c>
      <c r="C67" s="26" t="s">
        <v>147</v>
      </c>
      <c r="D67" s="42" t="s">
        <v>98</v>
      </c>
      <c r="E67" s="16">
        <v>64</v>
      </c>
      <c r="F67" s="17">
        <v>0</v>
      </c>
      <c r="G67" s="41">
        <v>64</v>
      </c>
    </row>
    <row r="68" spans="2:7" x14ac:dyDescent="0.2">
      <c r="B68" s="26">
        <v>58</v>
      </c>
      <c r="C68" s="26" t="s">
        <v>55</v>
      </c>
      <c r="D68" s="42" t="s">
        <v>280</v>
      </c>
      <c r="E68" s="16">
        <v>50</v>
      </c>
      <c r="F68" s="17">
        <v>62</v>
      </c>
      <c r="G68" s="41">
        <v>62</v>
      </c>
    </row>
    <row r="69" spans="2:7" x14ac:dyDescent="0.2">
      <c r="B69" s="26">
        <v>59</v>
      </c>
      <c r="C69" s="26" t="s">
        <v>165</v>
      </c>
      <c r="D69" s="42" t="s">
        <v>164</v>
      </c>
      <c r="E69" s="16">
        <v>59</v>
      </c>
      <c r="F69" s="17">
        <v>0</v>
      </c>
      <c r="G69" s="41">
        <v>59</v>
      </c>
    </row>
    <row r="70" spans="2:7" x14ac:dyDescent="0.2">
      <c r="B70" s="26">
        <v>60</v>
      </c>
      <c r="C70" s="26" t="s">
        <v>188</v>
      </c>
      <c r="D70" s="42" t="s">
        <v>95</v>
      </c>
      <c r="E70" s="16">
        <v>56</v>
      </c>
      <c r="F70" s="17">
        <v>0</v>
      </c>
      <c r="G70" s="41">
        <v>56</v>
      </c>
    </row>
    <row r="71" spans="2:7" x14ac:dyDescent="0.2">
      <c r="B71" s="152">
        <v>61</v>
      </c>
      <c r="C71" s="152" t="s">
        <v>298</v>
      </c>
      <c r="D71" s="155" t="s">
        <v>285</v>
      </c>
      <c r="E71" s="156">
        <v>0</v>
      </c>
      <c r="F71" s="157">
        <v>53</v>
      </c>
      <c r="G71" s="158">
        <v>53</v>
      </c>
    </row>
    <row r="72" spans="2:7" x14ac:dyDescent="0.2">
      <c r="B72" s="151">
        <v>62</v>
      </c>
      <c r="C72" s="151" t="s">
        <v>192</v>
      </c>
      <c r="D72" s="153" t="s">
        <v>140</v>
      </c>
      <c r="E72" s="16">
        <v>0</v>
      </c>
      <c r="F72" s="17">
        <v>0</v>
      </c>
      <c r="G72" s="154">
        <v>0</v>
      </c>
    </row>
    <row r="73" spans="2:7" x14ac:dyDescent="0.2">
      <c r="B73" s="152">
        <v>63</v>
      </c>
      <c r="C73" s="152" t="s">
        <v>26</v>
      </c>
      <c r="D73" s="155" t="s">
        <v>41</v>
      </c>
      <c r="E73" s="156">
        <v>0</v>
      </c>
      <c r="F73" s="157">
        <v>0</v>
      </c>
      <c r="G73" s="158">
        <v>0</v>
      </c>
    </row>
    <row r="74" spans="2:7" ht="9" customHeight="1" x14ac:dyDescent="0.2">
      <c r="B74" s="40"/>
      <c r="C74" s="26"/>
      <c r="D74" s="25"/>
    </row>
    <row r="75" spans="2:7" ht="15" customHeight="1" x14ac:dyDescent="0.2">
      <c r="B75" s="180" t="s">
        <v>334</v>
      </c>
      <c r="C75" s="103"/>
      <c r="D75" s="25"/>
      <c r="E75" s="50"/>
    </row>
    <row r="76" spans="2:7" x14ac:dyDescent="0.2">
      <c r="B76" s="44"/>
      <c r="C76" s="26"/>
      <c r="D76" s="25"/>
    </row>
    <row r="77" spans="2:7" x14ac:dyDescent="0.2">
      <c r="B77" s="2" t="s">
        <v>75</v>
      </c>
      <c r="C77" s="26"/>
      <c r="D77" s="25"/>
      <c r="E77" s="1"/>
      <c r="F77" s="13" t="s">
        <v>320</v>
      </c>
    </row>
    <row r="78" spans="2:7" x14ac:dyDescent="0.2">
      <c r="B78" s="2"/>
      <c r="C78" s="26"/>
      <c r="D78" s="45"/>
      <c r="E78" s="1"/>
      <c r="F78" s="3"/>
    </row>
    <row r="79" spans="2:7" x14ac:dyDescent="0.2">
      <c r="B79" s="2"/>
      <c r="C79" s="26"/>
      <c r="D79" s="45"/>
      <c r="E79" s="1"/>
      <c r="F79" s="3"/>
    </row>
    <row r="80" spans="2:7" x14ac:dyDescent="0.2">
      <c r="B80" s="2" t="s">
        <v>76</v>
      </c>
      <c r="C80" s="26"/>
      <c r="D80" s="25"/>
      <c r="E80" s="1"/>
      <c r="F80" s="14" t="s">
        <v>1</v>
      </c>
    </row>
    <row r="81" spans="2:4" x14ac:dyDescent="0.2">
      <c r="B81" s="25"/>
      <c r="C81" s="26"/>
      <c r="D81" s="25"/>
    </row>
    <row r="82" spans="2:4" x14ac:dyDescent="0.2">
      <c r="B82" s="25"/>
      <c r="C82" s="26"/>
      <c r="D82" s="25"/>
    </row>
    <row r="83" spans="2:4" x14ac:dyDescent="0.2">
      <c r="B83" s="25"/>
      <c r="C83" s="26"/>
      <c r="D83" s="25"/>
    </row>
    <row r="84" spans="2:4" x14ac:dyDescent="0.2">
      <c r="B84" s="25"/>
      <c r="C84" s="26"/>
      <c r="D84" s="25"/>
    </row>
    <row r="85" spans="2:4" x14ac:dyDescent="0.2">
      <c r="B85" s="25"/>
      <c r="C85" s="26"/>
      <c r="D85" s="25"/>
    </row>
    <row r="86" spans="2:4" x14ac:dyDescent="0.2">
      <c r="B86" s="25"/>
      <c r="C86" s="26"/>
      <c r="D86" s="25"/>
    </row>
    <row r="88" spans="2:4" ht="17" x14ac:dyDescent="0.2">
      <c r="C88" s="7"/>
      <c r="D88" s="7"/>
    </row>
    <row r="89" spans="2:4" x14ac:dyDescent="0.2">
      <c r="C89" s="1"/>
      <c r="D89" s="6"/>
    </row>
    <row r="90" spans="2:4" x14ac:dyDescent="0.2">
      <c r="C90" s="8"/>
      <c r="D90" s="8"/>
    </row>
    <row r="91" spans="2:4" x14ac:dyDescent="0.2">
      <c r="C91" s="9"/>
      <c r="D91" s="9"/>
    </row>
    <row r="92" spans="2:4" x14ac:dyDescent="0.2">
      <c r="C92" s="1"/>
      <c r="D92" s="6"/>
    </row>
    <row r="93" spans="2:4" ht="16" x14ac:dyDescent="0.2">
      <c r="C93" s="18"/>
      <c r="D93" s="18"/>
    </row>
    <row r="94" spans="2:4" ht="16" x14ac:dyDescent="0.2">
      <c r="C94" s="10"/>
      <c r="D94" s="10"/>
    </row>
  </sheetData>
  <mergeCells count="7">
    <mergeCell ref="D2:G2"/>
    <mergeCell ref="D8:G8"/>
    <mergeCell ref="D7:G7"/>
    <mergeCell ref="D4:G4"/>
    <mergeCell ref="D5:G5"/>
    <mergeCell ref="D6:G6"/>
    <mergeCell ref="D3:G3"/>
  </mergeCells>
  <pageMargins left="0.7" right="0.7" top="0.75" bottom="0.75" header="0.3" footer="0.3"/>
  <pageSetup paperSize="9" orientation="portrait" horizontalDpi="0" verticalDpi="0" copies="2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D934-954D-1C46-B873-FCE83413204B}">
  <sheetPr>
    <pageSetUpPr fitToPage="1"/>
  </sheetPr>
  <dimension ref="B1:AE44"/>
  <sheetViews>
    <sheetView topLeftCell="E1" zoomScale="120" zoomScaleNormal="120" workbookViewId="0">
      <selection activeCell="M46" sqref="M46"/>
    </sheetView>
  </sheetViews>
  <sheetFormatPr baseColWidth="10" defaultColWidth="11" defaultRowHeight="15" x14ac:dyDescent="0.2"/>
  <cols>
    <col min="1" max="3" width="4.33203125" style="120" customWidth="1"/>
    <col min="4" max="4" width="17" style="120" customWidth="1"/>
    <col min="5" max="6" width="4.33203125" style="117" customWidth="1"/>
    <col min="7" max="7" width="16.5" style="120" customWidth="1"/>
    <col min="8" max="9" width="4.33203125" style="117" customWidth="1"/>
    <col min="10" max="10" width="16.5" style="120" customWidth="1"/>
    <col min="11" max="12" width="4.33203125" style="117" customWidth="1"/>
    <col min="13" max="13" width="16.5" style="120" customWidth="1"/>
    <col min="14" max="15" width="4.33203125" style="117" customWidth="1"/>
    <col min="16" max="16" width="16.5" style="120" customWidth="1"/>
    <col min="17" max="18" width="4.33203125" style="117" customWidth="1"/>
    <col min="19" max="19" width="16.5" style="120" customWidth="1"/>
    <col min="20" max="21" width="4.33203125" style="117" customWidth="1"/>
    <col min="22" max="22" width="16.5" style="120" customWidth="1"/>
    <col min="23" max="24" width="4.33203125" style="117" customWidth="1"/>
    <col min="25" max="25" width="16.5" style="120" customWidth="1"/>
    <col min="26" max="27" width="4.33203125" style="120" customWidth="1"/>
    <col min="28" max="28" width="17" style="120" customWidth="1"/>
    <col min="29" max="16384" width="11" style="120"/>
  </cols>
  <sheetData>
    <row r="1" spans="2:31" ht="9" customHeight="1" x14ac:dyDescent="0.2"/>
    <row r="2" spans="2:31" s="107" customFormat="1" ht="17" x14ac:dyDescent="0.2">
      <c r="B2" s="132"/>
      <c r="C2" s="132"/>
      <c r="D2" s="105"/>
      <c r="E2" s="132"/>
      <c r="F2" s="132"/>
      <c r="G2" s="105"/>
      <c r="H2" s="132"/>
      <c r="I2" s="106"/>
      <c r="J2" s="106"/>
      <c r="K2" s="106"/>
      <c r="L2" s="106"/>
      <c r="M2" s="221" t="s">
        <v>319</v>
      </c>
      <c r="N2" s="221"/>
      <c r="O2" s="221"/>
      <c r="P2" s="221"/>
      <c r="Q2" s="221"/>
      <c r="R2" s="221"/>
      <c r="S2" s="221"/>
      <c r="V2" s="105"/>
    </row>
    <row r="3" spans="2:31" s="107" customFormat="1" ht="17" x14ac:dyDescent="0.2">
      <c r="B3" s="169"/>
      <c r="C3" s="169"/>
      <c r="D3" s="105"/>
      <c r="E3" s="169"/>
      <c r="F3" s="169"/>
      <c r="G3" s="105"/>
      <c r="H3" s="169"/>
      <c r="I3" s="106"/>
      <c r="J3" s="106"/>
      <c r="K3" s="106"/>
      <c r="L3" s="106"/>
      <c r="M3" s="221" t="s">
        <v>332</v>
      </c>
      <c r="N3" s="221"/>
      <c r="O3" s="221"/>
      <c r="P3" s="221"/>
      <c r="Q3" s="221"/>
      <c r="R3" s="221"/>
      <c r="S3" s="221"/>
      <c r="V3" s="105"/>
    </row>
    <row r="4" spans="2:31" s="107" customFormat="1" ht="14" x14ac:dyDescent="0.2">
      <c r="B4" s="132"/>
      <c r="C4" s="132"/>
      <c r="D4" s="105"/>
      <c r="E4" s="132"/>
      <c r="F4" s="132"/>
      <c r="G4" s="105"/>
      <c r="H4" s="132"/>
      <c r="I4" s="108"/>
      <c r="J4" s="108"/>
      <c r="K4" s="108"/>
      <c r="L4" s="108"/>
      <c r="M4" s="222" t="s">
        <v>74</v>
      </c>
      <c r="N4" s="222"/>
      <c r="O4" s="222"/>
      <c r="P4" s="222"/>
      <c r="Q4" s="222"/>
      <c r="R4" s="222"/>
      <c r="S4" s="222"/>
      <c r="V4" s="105"/>
    </row>
    <row r="5" spans="2:31" s="107" customFormat="1" ht="6" customHeight="1" x14ac:dyDescent="0.2">
      <c r="B5" s="132"/>
      <c r="C5" s="132"/>
      <c r="D5" s="105"/>
      <c r="E5" s="132"/>
      <c r="F5" s="132"/>
      <c r="G5" s="105"/>
      <c r="H5" s="132"/>
      <c r="I5" s="132"/>
      <c r="J5" s="105"/>
      <c r="K5" s="132"/>
      <c r="L5" s="132"/>
      <c r="N5" s="132"/>
      <c r="O5" s="132"/>
      <c r="P5" s="132"/>
      <c r="Q5" s="132"/>
      <c r="R5" s="132"/>
      <c r="S5" s="105"/>
      <c r="V5" s="105"/>
    </row>
    <row r="6" spans="2:31" s="107" customFormat="1" ht="14" x14ac:dyDescent="0.2">
      <c r="B6" s="132"/>
      <c r="C6" s="132"/>
      <c r="D6" s="105"/>
      <c r="E6" s="132"/>
      <c r="F6" s="132"/>
      <c r="G6" s="105"/>
      <c r="H6" s="132"/>
      <c r="I6" s="109"/>
      <c r="J6" s="109"/>
      <c r="K6" s="109"/>
      <c r="L6" s="109"/>
      <c r="M6" s="223" t="s">
        <v>321</v>
      </c>
      <c r="N6" s="223"/>
      <c r="O6" s="223"/>
      <c r="P6" s="223"/>
      <c r="Q6" s="223"/>
      <c r="R6" s="223"/>
      <c r="S6" s="223"/>
      <c r="V6" s="105"/>
    </row>
    <row r="7" spans="2:31" s="107" customFormat="1" ht="14" x14ac:dyDescent="0.2">
      <c r="B7" s="132"/>
      <c r="C7" s="132"/>
      <c r="D7" s="105"/>
      <c r="E7" s="132"/>
      <c r="F7" s="132"/>
      <c r="G7" s="105"/>
      <c r="H7" s="132"/>
      <c r="I7" s="105"/>
      <c r="J7" s="105"/>
      <c r="K7" s="105"/>
      <c r="L7" s="105"/>
      <c r="M7" s="105"/>
      <c r="N7" s="105"/>
      <c r="O7" s="105"/>
      <c r="P7" s="105"/>
      <c r="Q7" s="132"/>
      <c r="R7" s="132"/>
      <c r="S7" s="105"/>
      <c r="V7" s="105"/>
    </row>
    <row r="8" spans="2:31" s="107" customFormat="1" ht="17" x14ac:dyDescent="0.2">
      <c r="B8" s="132"/>
      <c r="C8" s="132"/>
      <c r="D8" s="105"/>
      <c r="E8" s="132"/>
      <c r="F8" s="132"/>
      <c r="G8" s="105"/>
      <c r="H8" s="132"/>
      <c r="J8" s="106"/>
      <c r="K8" s="106"/>
      <c r="L8" s="106"/>
      <c r="M8" s="221" t="s">
        <v>77</v>
      </c>
      <c r="N8" s="221"/>
      <c r="O8" s="221"/>
      <c r="P8" s="221"/>
      <c r="Q8" s="221"/>
      <c r="R8" s="221"/>
      <c r="S8" s="221"/>
      <c r="V8" s="105"/>
    </row>
    <row r="9" spans="2:31" s="140" customFormat="1" ht="16" x14ac:dyDescent="0.2">
      <c r="B9" s="219" t="s">
        <v>16</v>
      </c>
      <c r="C9" s="219"/>
      <c r="D9" s="219"/>
      <c r="E9" s="219" t="s">
        <v>7</v>
      </c>
      <c r="F9" s="219"/>
      <c r="G9" s="219"/>
      <c r="H9" s="219" t="s">
        <v>8</v>
      </c>
      <c r="I9" s="219"/>
      <c r="J9" s="219"/>
      <c r="K9" s="219" t="s">
        <v>9</v>
      </c>
      <c r="L9" s="219"/>
      <c r="M9" s="219"/>
      <c r="N9" s="110"/>
      <c r="O9" s="110"/>
      <c r="P9" s="111"/>
      <c r="Q9" s="219" t="s">
        <v>9</v>
      </c>
      <c r="R9" s="219"/>
      <c r="S9" s="219"/>
      <c r="T9" s="219" t="s">
        <v>8</v>
      </c>
      <c r="U9" s="219"/>
      <c r="V9" s="219"/>
      <c r="W9" s="219" t="s">
        <v>7</v>
      </c>
      <c r="X9" s="219"/>
      <c r="Y9" s="219"/>
      <c r="Z9" s="219" t="s">
        <v>16</v>
      </c>
      <c r="AA9" s="219"/>
      <c r="AB9" s="219"/>
    </row>
    <row r="10" spans="2:31" s="107" customFormat="1" ht="14" x14ac:dyDescent="0.2">
      <c r="E10" s="133"/>
      <c r="F10" s="133"/>
      <c r="G10" s="133"/>
      <c r="H10" s="133"/>
      <c r="I10" s="133"/>
      <c r="J10" s="133"/>
      <c r="K10" s="133"/>
      <c r="L10" s="133"/>
      <c r="M10" s="133"/>
      <c r="N10" s="114"/>
      <c r="O10" s="114"/>
      <c r="P10" s="109"/>
      <c r="Q10" s="133"/>
      <c r="R10" s="133"/>
      <c r="S10" s="133"/>
      <c r="T10" s="133"/>
      <c r="U10" s="133"/>
      <c r="V10" s="133"/>
      <c r="W10" s="133"/>
      <c r="X10" s="133"/>
      <c r="Y10" s="133"/>
    </row>
    <row r="11" spans="2:31" s="107" customFormat="1" ht="20" customHeight="1" x14ac:dyDescent="0.2">
      <c r="B11" s="115">
        <v>1</v>
      </c>
      <c r="C11" s="116" t="s">
        <v>200</v>
      </c>
      <c r="D11" s="116" t="s">
        <v>40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14"/>
      <c r="O11" s="114"/>
      <c r="P11" s="109"/>
      <c r="Q11" s="133"/>
      <c r="R11" s="133"/>
      <c r="S11" s="133"/>
      <c r="T11" s="133"/>
      <c r="U11" s="133"/>
      <c r="V11" s="133"/>
      <c r="W11" s="133"/>
      <c r="X11" s="133"/>
      <c r="Y11" s="133"/>
      <c r="Z11" s="115">
        <v>2</v>
      </c>
      <c r="AA11" s="116" t="s">
        <v>185</v>
      </c>
      <c r="AB11" s="116" t="s">
        <v>28</v>
      </c>
    </row>
    <row r="12" spans="2:31" s="107" customFormat="1" ht="20" customHeight="1" x14ac:dyDescent="0.2">
      <c r="B12" s="115">
        <v>32</v>
      </c>
      <c r="C12" s="116" t="s">
        <v>219</v>
      </c>
      <c r="D12" s="116" t="s">
        <v>152</v>
      </c>
      <c r="E12" s="132"/>
      <c r="F12" s="132"/>
      <c r="H12" s="133"/>
      <c r="I12" s="133"/>
      <c r="J12" s="133"/>
      <c r="K12" s="133"/>
      <c r="L12" s="133"/>
      <c r="M12" s="133"/>
      <c r="N12" s="114"/>
      <c r="O12" s="114"/>
      <c r="P12" s="109"/>
      <c r="Q12" s="133"/>
      <c r="R12" s="133"/>
      <c r="S12" s="133"/>
      <c r="T12" s="133"/>
      <c r="U12" s="133"/>
      <c r="V12" s="133"/>
      <c r="W12" s="133"/>
      <c r="X12" s="133"/>
      <c r="Y12" s="133"/>
      <c r="Z12" s="115">
        <v>31</v>
      </c>
      <c r="AA12" s="116" t="s">
        <v>240</v>
      </c>
      <c r="AB12" s="116" t="s">
        <v>311</v>
      </c>
    </row>
    <row r="13" spans="2:31" s="107" customFormat="1" ht="20" customHeight="1" x14ac:dyDescent="0.2">
      <c r="B13" s="132"/>
      <c r="E13" s="115">
        <v>1</v>
      </c>
      <c r="F13" s="116" t="s">
        <v>200</v>
      </c>
      <c r="G13" s="116" t="s">
        <v>40</v>
      </c>
      <c r="H13" s="132"/>
      <c r="I13" s="132"/>
      <c r="K13" s="132"/>
      <c r="L13" s="132"/>
      <c r="N13" s="132"/>
      <c r="O13" s="132"/>
      <c r="Q13" s="132"/>
      <c r="R13" s="132"/>
      <c r="T13" s="132"/>
      <c r="U13" s="132"/>
      <c r="W13" s="115">
        <v>2</v>
      </c>
      <c r="X13" s="116" t="s">
        <v>185</v>
      </c>
      <c r="Y13" s="116" t="s">
        <v>28</v>
      </c>
      <c r="Z13" s="132"/>
    </row>
    <row r="14" spans="2:31" s="107" customFormat="1" ht="20" customHeight="1" x14ac:dyDescent="0.2">
      <c r="B14" s="132"/>
      <c r="E14" s="115">
        <v>16</v>
      </c>
      <c r="F14" s="116" t="s">
        <v>199</v>
      </c>
      <c r="G14" s="116" t="s">
        <v>39</v>
      </c>
      <c r="H14" s="132"/>
      <c r="I14" s="132"/>
      <c r="K14" s="132"/>
      <c r="L14" s="132"/>
      <c r="N14" s="132"/>
      <c r="O14" s="132"/>
      <c r="Q14" s="132"/>
      <c r="R14" s="132"/>
      <c r="T14" s="132"/>
      <c r="U14" s="132"/>
      <c r="W14" s="115">
        <v>15</v>
      </c>
      <c r="X14" s="116" t="s">
        <v>190</v>
      </c>
      <c r="Y14" s="116" t="s">
        <v>30</v>
      </c>
      <c r="Z14" s="132"/>
      <c r="AD14" s="117"/>
      <c r="AE14" s="117"/>
    </row>
    <row r="15" spans="2:31" s="107" customFormat="1" ht="20" customHeight="1" x14ac:dyDescent="0.2">
      <c r="B15" s="115">
        <v>16</v>
      </c>
      <c r="C15" s="116" t="s">
        <v>199</v>
      </c>
      <c r="D15" s="116" t="s">
        <v>39</v>
      </c>
      <c r="E15" s="132"/>
      <c r="F15" s="132"/>
      <c r="G15" s="118"/>
      <c r="H15" s="132"/>
      <c r="I15" s="132"/>
      <c r="K15" s="132"/>
      <c r="L15" s="132"/>
      <c r="N15" s="132"/>
      <c r="O15" s="132"/>
      <c r="Q15" s="132"/>
      <c r="R15" s="132"/>
      <c r="T15" s="132"/>
      <c r="U15" s="132"/>
      <c r="W15" s="119"/>
      <c r="Z15" s="115">
        <v>15</v>
      </c>
      <c r="AA15" s="116" t="s">
        <v>190</v>
      </c>
      <c r="AB15" s="116" t="s">
        <v>30</v>
      </c>
      <c r="AD15" s="120"/>
      <c r="AE15" s="120"/>
    </row>
    <row r="16" spans="2:31" s="107" customFormat="1" ht="20" customHeight="1" x14ac:dyDescent="0.2">
      <c r="B16" s="115">
        <v>17</v>
      </c>
      <c r="C16" s="116" t="s">
        <v>151</v>
      </c>
      <c r="D16" s="116" t="s">
        <v>150</v>
      </c>
      <c r="E16" s="132"/>
      <c r="F16" s="132"/>
      <c r="H16" s="121"/>
      <c r="I16" s="132"/>
      <c r="K16" s="132"/>
      <c r="L16" s="132"/>
      <c r="N16" s="132"/>
      <c r="O16" s="132"/>
      <c r="Q16" s="132"/>
      <c r="R16" s="132"/>
      <c r="T16" s="132"/>
      <c r="U16" s="132"/>
      <c r="W16" s="122"/>
      <c r="X16" s="132"/>
      <c r="Z16" s="115">
        <v>18</v>
      </c>
      <c r="AA16" s="116" t="s">
        <v>216</v>
      </c>
      <c r="AB16" s="116" t="s">
        <v>99</v>
      </c>
      <c r="AD16" s="120"/>
      <c r="AE16" s="120"/>
    </row>
    <row r="17" spans="2:31" s="107" customFormat="1" ht="20" customHeight="1" x14ac:dyDescent="0.2">
      <c r="E17" s="132"/>
      <c r="H17" s="115">
        <v>8</v>
      </c>
      <c r="I17" s="116" t="s">
        <v>143</v>
      </c>
      <c r="J17" s="116" t="s">
        <v>117</v>
      </c>
      <c r="K17" s="132"/>
      <c r="L17" s="132"/>
      <c r="N17" s="132"/>
      <c r="O17" s="132"/>
      <c r="Q17" s="132"/>
      <c r="R17" s="132"/>
      <c r="T17" s="115">
        <v>10</v>
      </c>
      <c r="U17" s="116" t="s">
        <v>182</v>
      </c>
      <c r="V17" s="116" t="s">
        <v>144</v>
      </c>
      <c r="W17" s="132"/>
      <c r="X17" s="132"/>
      <c r="AD17" s="120"/>
      <c r="AE17" s="120"/>
    </row>
    <row r="18" spans="2:31" s="107" customFormat="1" ht="20" customHeight="1" x14ac:dyDescent="0.2">
      <c r="B18" s="115">
        <v>8</v>
      </c>
      <c r="C18" s="116" t="s">
        <v>143</v>
      </c>
      <c r="D18" s="116" t="s">
        <v>117</v>
      </c>
      <c r="E18" s="132"/>
      <c r="F18" s="132"/>
      <c r="H18" s="115">
        <v>16</v>
      </c>
      <c r="I18" s="116" t="s">
        <v>199</v>
      </c>
      <c r="J18" s="116" t="s">
        <v>39</v>
      </c>
      <c r="K18" s="132"/>
      <c r="L18" s="132"/>
      <c r="N18" s="132"/>
      <c r="O18" s="132"/>
      <c r="Q18" s="132"/>
      <c r="R18" s="132"/>
      <c r="T18" s="115">
        <v>15</v>
      </c>
      <c r="U18" s="116" t="s">
        <v>190</v>
      </c>
      <c r="V18" s="116" t="s">
        <v>30</v>
      </c>
      <c r="W18" s="132"/>
      <c r="X18" s="132"/>
      <c r="Z18" s="115">
        <v>7</v>
      </c>
      <c r="AA18" s="116" t="s">
        <v>191</v>
      </c>
      <c r="AB18" s="116" t="s">
        <v>96</v>
      </c>
      <c r="AD18" s="120"/>
      <c r="AE18" s="120"/>
    </row>
    <row r="19" spans="2:31" s="107" customFormat="1" ht="20" customHeight="1" x14ac:dyDescent="0.2">
      <c r="B19" s="115">
        <v>25</v>
      </c>
      <c r="C19" s="116" t="s">
        <v>206</v>
      </c>
      <c r="D19" s="116" t="s">
        <v>115</v>
      </c>
      <c r="E19" s="132"/>
      <c r="F19" s="132"/>
      <c r="H19" s="122"/>
      <c r="I19" s="132"/>
      <c r="K19" s="122"/>
      <c r="L19" s="132"/>
      <c r="N19" s="220" t="s">
        <v>10</v>
      </c>
      <c r="O19" s="220"/>
      <c r="P19" s="220"/>
      <c r="Q19" s="132"/>
      <c r="R19" s="132"/>
      <c r="T19" s="119"/>
      <c r="U19" s="132"/>
      <c r="W19" s="122"/>
      <c r="X19" s="132"/>
      <c r="Z19" s="115">
        <v>26</v>
      </c>
      <c r="AA19" s="116" t="s">
        <v>262</v>
      </c>
      <c r="AB19" s="116" t="s">
        <v>92</v>
      </c>
      <c r="AD19" s="117"/>
      <c r="AE19" s="120"/>
    </row>
    <row r="20" spans="2:31" s="107" customFormat="1" ht="20" customHeight="1" x14ac:dyDescent="0.2">
      <c r="B20" s="133"/>
      <c r="E20" s="115">
        <v>8</v>
      </c>
      <c r="F20" s="116" t="s">
        <v>143</v>
      </c>
      <c r="G20" s="116" t="s">
        <v>117</v>
      </c>
      <c r="H20" s="132"/>
      <c r="I20" s="132"/>
      <c r="K20" s="122"/>
      <c r="L20" s="132"/>
      <c r="N20" s="115">
        <v>4</v>
      </c>
      <c r="O20" s="116" t="s">
        <v>205</v>
      </c>
      <c r="P20" s="116" t="s">
        <v>168</v>
      </c>
      <c r="Q20" s="132"/>
      <c r="R20" s="132"/>
      <c r="T20" s="122"/>
      <c r="U20" s="132"/>
      <c r="W20" s="115">
        <v>10</v>
      </c>
      <c r="X20" s="116" t="s">
        <v>182</v>
      </c>
      <c r="Y20" s="116" t="s">
        <v>144</v>
      </c>
      <c r="AD20" s="117"/>
      <c r="AE20" s="120"/>
    </row>
    <row r="21" spans="2:31" s="107" customFormat="1" ht="20" customHeight="1" x14ac:dyDescent="0.2">
      <c r="E21" s="115">
        <v>24</v>
      </c>
      <c r="F21" s="116" t="s">
        <v>328</v>
      </c>
      <c r="G21" s="116" t="s">
        <v>326</v>
      </c>
      <c r="H21" s="132"/>
      <c r="I21" s="132"/>
      <c r="K21" s="122"/>
      <c r="L21" s="132"/>
      <c r="N21" s="115">
        <v>15</v>
      </c>
      <c r="O21" s="116" t="s">
        <v>190</v>
      </c>
      <c r="P21" s="116" t="s">
        <v>30</v>
      </c>
      <c r="Q21" s="132"/>
      <c r="R21" s="132"/>
      <c r="T21" s="122"/>
      <c r="U21" s="132"/>
      <c r="W21" s="115">
        <v>26</v>
      </c>
      <c r="X21" s="116" t="s">
        <v>262</v>
      </c>
      <c r="Y21" s="116" t="s">
        <v>92</v>
      </c>
      <c r="AD21" s="117"/>
      <c r="AE21" s="120"/>
    </row>
    <row r="22" spans="2:31" s="107" customFormat="1" ht="20" customHeight="1" x14ac:dyDescent="0.2">
      <c r="B22" s="115">
        <v>9</v>
      </c>
      <c r="C22" s="116" t="s">
        <v>299</v>
      </c>
      <c r="D22" s="116" t="s">
        <v>221</v>
      </c>
      <c r="E22" s="132"/>
      <c r="F22" s="132"/>
      <c r="H22" s="132"/>
      <c r="I22" s="132"/>
      <c r="K22" s="122"/>
      <c r="L22" s="132"/>
      <c r="N22" s="122"/>
      <c r="O22" s="132"/>
      <c r="Q22" s="121"/>
      <c r="R22" s="132"/>
      <c r="T22" s="122"/>
      <c r="U22" s="132"/>
      <c r="W22" s="132"/>
      <c r="X22" s="132"/>
      <c r="Z22" s="115">
        <v>10</v>
      </c>
      <c r="AA22" s="116" t="s">
        <v>182</v>
      </c>
      <c r="AB22" s="116" t="s">
        <v>144</v>
      </c>
      <c r="AD22" s="117"/>
      <c r="AE22" s="120"/>
    </row>
    <row r="23" spans="2:31" s="107" customFormat="1" ht="20" customHeight="1" x14ac:dyDescent="0.2">
      <c r="B23" s="115">
        <v>24</v>
      </c>
      <c r="C23" s="116" t="s">
        <v>328</v>
      </c>
      <c r="D23" s="116" t="s">
        <v>326</v>
      </c>
      <c r="E23" s="132"/>
      <c r="F23" s="132"/>
      <c r="H23" s="132"/>
      <c r="I23" s="132"/>
      <c r="K23" s="115">
        <v>8</v>
      </c>
      <c r="L23" s="116" t="s">
        <v>143</v>
      </c>
      <c r="M23" s="116" t="s">
        <v>117</v>
      </c>
      <c r="N23" s="132"/>
      <c r="O23" s="132"/>
      <c r="Q23" s="115">
        <v>6</v>
      </c>
      <c r="R23" s="116" t="s">
        <v>214</v>
      </c>
      <c r="S23" s="116" t="s">
        <v>213</v>
      </c>
      <c r="T23" s="132"/>
      <c r="U23" s="132"/>
      <c r="W23" s="132"/>
      <c r="X23" s="132"/>
      <c r="Z23" s="115">
        <v>23</v>
      </c>
      <c r="AA23" s="116" t="s">
        <v>207</v>
      </c>
      <c r="AB23" s="116" t="s">
        <v>116</v>
      </c>
      <c r="AD23" s="117"/>
      <c r="AE23" s="120"/>
    </row>
    <row r="24" spans="2:31" s="107" customFormat="1" ht="20" customHeight="1" x14ac:dyDescent="0.2">
      <c r="E24" s="132"/>
      <c r="F24" s="132"/>
      <c r="H24" s="132"/>
      <c r="I24" s="132"/>
      <c r="K24" s="115">
        <v>4</v>
      </c>
      <c r="L24" s="116" t="s">
        <v>205</v>
      </c>
      <c r="M24" s="116" t="s">
        <v>168</v>
      </c>
      <c r="N24" s="132"/>
      <c r="O24" s="132"/>
      <c r="Q24" s="115">
        <v>15</v>
      </c>
      <c r="R24" s="116" t="s">
        <v>190</v>
      </c>
      <c r="S24" s="116" t="s">
        <v>30</v>
      </c>
      <c r="T24" s="132"/>
      <c r="U24" s="132"/>
      <c r="W24" s="132"/>
      <c r="X24" s="132"/>
      <c r="AD24" s="117"/>
      <c r="AE24" s="120"/>
    </row>
    <row r="25" spans="2:31" s="107" customFormat="1" ht="20" customHeight="1" x14ac:dyDescent="0.2">
      <c r="B25" s="115">
        <v>4</v>
      </c>
      <c r="C25" s="116" t="s">
        <v>205</v>
      </c>
      <c r="D25" s="116" t="s">
        <v>168</v>
      </c>
      <c r="E25" s="132"/>
      <c r="F25" s="132"/>
      <c r="H25" s="132"/>
      <c r="I25" s="132"/>
      <c r="K25" s="122"/>
      <c r="L25" s="132"/>
      <c r="N25" s="132"/>
      <c r="O25" s="132"/>
      <c r="Q25" s="132"/>
      <c r="R25" s="132"/>
      <c r="S25" s="118"/>
      <c r="T25" s="132"/>
      <c r="U25" s="132"/>
      <c r="W25" s="132"/>
      <c r="X25" s="132"/>
      <c r="Z25" s="115">
        <v>3</v>
      </c>
      <c r="AA25" s="116" t="s">
        <v>146</v>
      </c>
      <c r="AB25" s="116" t="s">
        <v>36</v>
      </c>
      <c r="AD25" s="117"/>
      <c r="AE25" s="120"/>
    </row>
    <row r="26" spans="2:31" s="107" customFormat="1" ht="20" customHeight="1" x14ac:dyDescent="0.2">
      <c r="B26" s="115">
        <v>29</v>
      </c>
      <c r="C26" s="116" t="s">
        <v>169</v>
      </c>
      <c r="D26" s="116" t="s">
        <v>107</v>
      </c>
      <c r="E26" s="132"/>
      <c r="F26" s="132"/>
      <c r="H26" s="132"/>
      <c r="I26" s="132"/>
      <c r="K26" s="122"/>
      <c r="L26" s="132"/>
      <c r="N26" s="132"/>
      <c r="O26" s="132"/>
      <c r="Q26" s="132"/>
      <c r="R26" s="132"/>
      <c r="T26" s="122"/>
      <c r="U26" s="132"/>
      <c r="W26" s="132"/>
      <c r="X26" s="132"/>
      <c r="Z26" s="115">
        <v>30</v>
      </c>
      <c r="AA26" s="116" t="s">
        <v>217</v>
      </c>
      <c r="AB26" s="116" t="s">
        <v>156</v>
      </c>
      <c r="AD26" s="117"/>
      <c r="AE26" s="120"/>
    </row>
    <row r="27" spans="2:31" s="107" customFormat="1" ht="20" customHeight="1" x14ac:dyDescent="0.2">
      <c r="B27" s="132"/>
      <c r="E27" s="115">
        <v>4</v>
      </c>
      <c r="F27" s="116" t="s">
        <v>205</v>
      </c>
      <c r="G27" s="116" t="s">
        <v>168</v>
      </c>
      <c r="H27" s="132"/>
      <c r="I27" s="132"/>
      <c r="K27" s="122"/>
      <c r="L27" s="132"/>
      <c r="N27" s="219" t="s">
        <v>11</v>
      </c>
      <c r="O27" s="219"/>
      <c r="P27" s="219"/>
      <c r="Q27" s="132"/>
      <c r="R27" s="132"/>
      <c r="T27" s="122"/>
      <c r="U27" s="132"/>
      <c r="W27" s="115">
        <v>3</v>
      </c>
      <c r="X27" s="116" t="s">
        <v>146</v>
      </c>
      <c r="Y27" s="116" t="s">
        <v>36</v>
      </c>
      <c r="Z27" s="132"/>
      <c r="AD27" s="117"/>
      <c r="AE27" s="120"/>
    </row>
    <row r="28" spans="2:31" s="107" customFormat="1" ht="20" customHeight="1" x14ac:dyDescent="0.2">
      <c r="D28" s="123"/>
      <c r="E28" s="115">
        <v>20</v>
      </c>
      <c r="F28" s="116" t="s">
        <v>134</v>
      </c>
      <c r="G28" s="116" t="s">
        <v>100</v>
      </c>
      <c r="H28" s="132"/>
      <c r="I28" s="132"/>
      <c r="K28" s="122"/>
      <c r="L28" s="132"/>
      <c r="N28" s="115">
        <v>6</v>
      </c>
      <c r="O28" s="116" t="s">
        <v>214</v>
      </c>
      <c r="P28" s="116" t="s">
        <v>213</v>
      </c>
      <c r="Q28" s="132"/>
      <c r="R28" s="132"/>
      <c r="T28" s="122"/>
      <c r="U28" s="132"/>
      <c r="W28" s="115">
        <v>14</v>
      </c>
      <c r="X28" s="116" t="s">
        <v>198</v>
      </c>
      <c r="Y28" s="116" t="s">
        <v>109</v>
      </c>
      <c r="AD28" s="117"/>
      <c r="AE28" s="120"/>
    </row>
    <row r="29" spans="2:31" s="107" customFormat="1" ht="20" customHeight="1" x14ac:dyDescent="0.2">
      <c r="B29" s="115">
        <v>13</v>
      </c>
      <c r="C29" s="116" t="s">
        <v>177</v>
      </c>
      <c r="D29" s="116" t="s">
        <v>49</v>
      </c>
      <c r="E29" s="132"/>
      <c r="F29" s="132"/>
      <c r="H29" s="122"/>
      <c r="I29" s="132"/>
      <c r="K29" s="122"/>
      <c r="L29" s="132"/>
      <c r="N29" s="115">
        <v>8</v>
      </c>
      <c r="O29" s="116" t="s">
        <v>143</v>
      </c>
      <c r="P29" s="116" t="s">
        <v>117</v>
      </c>
      <c r="Q29" s="132"/>
      <c r="R29" s="132"/>
      <c r="T29" s="121"/>
      <c r="U29" s="132"/>
      <c r="W29" s="122"/>
      <c r="X29" s="132"/>
      <c r="Z29" s="115">
        <v>14</v>
      </c>
      <c r="AA29" s="116" t="s">
        <v>198</v>
      </c>
      <c r="AB29" s="116" t="s">
        <v>109</v>
      </c>
      <c r="AD29" s="117"/>
      <c r="AE29" s="120"/>
    </row>
    <row r="30" spans="2:31" s="107" customFormat="1" ht="20" customHeight="1" x14ac:dyDescent="0.2">
      <c r="B30" s="115">
        <v>20</v>
      </c>
      <c r="C30" s="116" t="s">
        <v>134</v>
      </c>
      <c r="D30" s="116" t="s">
        <v>100</v>
      </c>
      <c r="E30" s="132"/>
      <c r="F30" s="132"/>
      <c r="H30" s="115">
        <v>4</v>
      </c>
      <c r="I30" s="116" t="s">
        <v>205</v>
      </c>
      <c r="J30" s="116" t="s">
        <v>168</v>
      </c>
      <c r="K30" s="132"/>
      <c r="L30" s="132"/>
      <c r="N30" s="132"/>
      <c r="O30" s="132"/>
      <c r="Q30" s="132"/>
      <c r="R30" s="132"/>
      <c r="T30" s="115">
        <v>6</v>
      </c>
      <c r="U30" s="116" t="s">
        <v>214</v>
      </c>
      <c r="V30" s="116" t="s">
        <v>213</v>
      </c>
      <c r="W30" s="132"/>
      <c r="X30" s="132"/>
      <c r="Z30" s="115">
        <v>19</v>
      </c>
      <c r="AA30" s="116" t="s">
        <v>179</v>
      </c>
      <c r="AB30" s="116" t="s">
        <v>50</v>
      </c>
      <c r="AD30" s="117"/>
      <c r="AE30" s="120"/>
    </row>
    <row r="31" spans="2:31" s="107" customFormat="1" ht="20" customHeight="1" x14ac:dyDescent="0.2">
      <c r="E31" s="132"/>
      <c r="F31" s="132"/>
      <c r="H31" s="115">
        <v>28</v>
      </c>
      <c r="I31" s="116" t="s">
        <v>57</v>
      </c>
      <c r="J31" s="116" t="s">
        <v>32</v>
      </c>
      <c r="K31" s="132"/>
      <c r="L31" s="132"/>
      <c r="N31" s="115" t="s">
        <v>12</v>
      </c>
      <c r="O31" s="116" t="s">
        <v>190</v>
      </c>
      <c r="P31" s="116" t="s">
        <v>30</v>
      </c>
      <c r="Q31" s="132"/>
      <c r="R31" s="132"/>
      <c r="T31" s="115">
        <v>14</v>
      </c>
      <c r="U31" s="116" t="s">
        <v>198</v>
      </c>
      <c r="V31" s="116" t="s">
        <v>109</v>
      </c>
      <c r="W31" s="132"/>
      <c r="X31" s="132"/>
      <c r="AD31" s="117"/>
      <c r="AE31" s="120"/>
    </row>
    <row r="32" spans="2:31" s="107" customFormat="1" ht="20" customHeight="1" x14ac:dyDescent="0.2">
      <c r="B32" s="115">
        <v>5</v>
      </c>
      <c r="C32" s="116" t="s">
        <v>56</v>
      </c>
      <c r="D32" s="116" t="s">
        <v>136</v>
      </c>
      <c r="E32" s="132"/>
      <c r="F32" s="132"/>
      <c r="H32" s="122"/>
      <c r="I32" s="132"/>
      <c r="K32" s="132"/>
      <c r="L32" s="132"/>
      <c r="N32" s="115" t="s">
        <v>13</v>
      </c>
      <c r="O32" s="116" t="s">
        <v>205</v>
      </c>
      <c r="P32" s="116" t="s">
        <v>168</v>
      </c>
      <c r="Q32" s="132"/>
      <c r="R32" s="132"/>
      <c r="T32" s="132"/>
      <c r="U32" s="132"/>
      <c r="W32" s="122"/>
      <c r="X32" s="132"/>
      <c r="Z32" s="115">
        <v>6</v>
      </c>
      <c r="AA32" s="116" t="s">
        <v>214</v>
      </c>
      <c r="AB32" s="116" t="s">
        <v>213</v>
      </c>
      <c r="AD32" s="117"/>
      <c r="AE32" s="120"/>
    </row>
    <row r="33" spans="2:31" s="107" customFormat="1" ht="20" customHeight="1" x14ac:dyDescent="0.2">
      <c r="B33" s="115">
        <v>28</v>
      </c>
      <c r="C33" s="116" t="s">
        <v>57</v>
      </c>
      <c r="D33" s="116" t="s">
        <v>32</v>
      </c>
      <c r="E33" s="132"/>
      <c r="F33" s="132"/>
      <c r="H33" s="122"/>
      <c r="I33" s="132"/>
      <c r="K33" s="132"/>
      <c r="L33" s="132"/>
      <c r="N33" s="115" t="s">
        <v>14</v>
      </c>
      <c r="O33" s="116" t="s">
        <v>214</v>
      </c>
      <c r="P33" s="116" t="s">
        <v>213</v>
      </c>
      <c r="Q33" s="132"/>
      <c r="R33" s="132"/>
      <c r="T33" s="132"/>
      <c r="U33" s="132"/>
      <c r="W33" s="122"/>
      <c r="X33" s="132"/>
      <c r="Z33" s="115">
        <v>27</v>
      </c>
      <c r="AA33" s="116" t="s">
        <v>296</v>
      </c>
      <c r="AB33" s="116" t="s">
        <v>114</v>
      </c>
      <c r="AD33" s="117"/>
      <c r="AE33" s="120"/>
    </row>
    <row r="34" spans="2:31" s="107" customFormat="1" ht="20" customHeight="1" x14ac:dyDescent="0.2">
      <c r="B34" s="132"/>
      <c r="E34" s="115">
        <v>21</v>
      </c>
      <c r="F34" s="116" t="s">
        <v>208</v>
      </c>
      <c r="G34" s="116" t="s">
        <v>288</v>
      </c>
      <c r="H34" s="132"/>
      <c r="I34" s="132"/>
      <c r="K34" s="132"/>
      <c r="L34" s="132"/>
      <c r="N34" s="115" t="s">
        <v>15</v>
      </c>
      <c r="O34" s="116" t="s">
        <v>143</v>
      </c>
      <c r="P34" s="116" t="s">
        <v>117</v>
      </c>
      <c r="Q34" s="132"/>
      <c r="R34" s="132"/>
      <c r="T34" s="132"/>
      <c r="U34" s="132"/>
      <c r="W34" s="115">
        <v>6</v>
      </c>
      <c r="X34" s="116" t="s">
        <v>214</v>
      </c>
      <c r="Y34" s="116" t="s">
        <v>213</v>
      </c>
      <c r="Z34" s="132"/>
      <c r="AD34" s="117"/>
      <c r="AE34" s="120"/>
    </row>
    <row r="35" spans="2:31" s="107" customFormat="1" ht="20" customHeight="1" x14ac:dyDescent="0.2">
      <c r="D35" s="123"/>
      <c r="E35" s="115">
        <v>28</v>
      </c>
      <c r="F35" s="116" t="s">
        <v>57</v>
      </c>
      <c r="G35" s="116" t="s">
        <v>32</v>
      </c>
      <c r="H35" s="132"/>
      <c r="I35" s="132"/>
      <c r="K35" s="132"/>
      <c r="L35" s="132"/>
      <c r="N35" s="132"/>
      <c r="Q35" s="132"/>
      <c r="R35" s="132"/>
      <c r="T35" s="132"/>
      <c r="U35" s="132"/>
      <c r="W35" s="115">
        <v>22</v>
      </c>
      <c r="X35" s="116" t="s">
        <v>172</v>
      </c>
      <c r="Y35" s="116" t="s">
        <v>47</v>
      </c>
    </row>
    <row r="36" spans="2:31" s="107" customFormat="1" ht="20" customHeight="1" x14ac:dyDescent="0.2">
      <c r="B36" s="115">
        <v>12</v>
      </c>
      <c r="C36" s="116" t="s">
        <v>59</v>
      </c>
      <c r="D36" s="116" t="s">
        <v>46</v>
      </c>
      <c r="E36" s="132"/>
      <c r="F36" s="132"/>
      <c r="H36" s="132"/>
      <c r="I36" s="132"/>
      <c r="K36" s="132"/>
      <c r="L36" s="132"/>
      <c r="N36" s="132"/>
      <c r="O36" s="132"/>
      <c r="Q36" s="132"/>
      <c r="R36" s="132"/>
      <c r="T36" s="132"/>
      <c r="U36" s="132"/>
      <c r="W36" s="132"/>
      <c r="X36" s="132"/>
      <c r="Z36" s="115">
        <v>11</v>
      </c>
      <c r="AA36" s="116" t="s">
        <v>187</v>
      </c>
      <c r="AB36" s="116" t="s">
        <v>94</v>
      </c>
    </row>
    <row r="37" spans="2:31" s="107" customFormat="1" ht="20" customHeight="1" x14ac:dyDescent="0.2">
      <c r="B37" s="115">
        <v>21</v>
      </c>
      <c r="C37" s="116" t="s">
        <v>208</v>
      </c>
      <c r="D37" s="116" t="s">
        <v>288</v>
      </c>
      <c r="E37" s="132"/>
      <c r="F37" s="132"/>
      <c r="H37" s="132"/>
      <c r="I37" s="132"/>
      <c r="K37" s="132"/>
      <c r="L37" s="132"/>
      <c r="N37" s="132"/>
      <c r="O37" s="132"/>
      <c r="Q37" s="132"/>
      <c r="R37" s="132"/>
      <c r="T37" s="132"/>
      <c r="U37" s="132"/>
      <c r="W37" s="132"/>
      <c r="X37" s="132"/>
      <c r="Z37" s="115">
        <v>22</v>
      </c>
      <c r="AA37" s="116" t="s">
        <v>172</v>
      </c>
      <c r="AB37" s="116" t="s">
        <v>47</v>
      </c>
    </row>
    <row r="38" spans="2:31" ht="21" customHeight="1" x14ac:dyDescent="0.2"/>
    <row r="39" spans="2:31" x14ac:dyDescent="0.2">
      <c r="B39" s="180" t="s">
        <v>335</v>
      </c>
      <c r="C39" s="117"/>
      <c r="D39" s="124"/>
      <c r="G39" s="124"/>
      <c r="J39" s="124"/>
      <c r="P39" s="124"/>
      <c r="S39" s="124"/>
      <c r="T39" s="120"/>
      <c r="U39" s="120"/>
      <c r="V39" s="124"/>
      <c r="W39" s="120"/>
      <c r="X39" s="120"/>
    </row>
    <row r="40" spans="2:31" x14ac:dyDescent="0.2">
      <c r="C40" s="117"/>
      <c r="D40" s="124"/>
      <c r="G40" s="124"/>
      <c r="K40" s="120"/>
      <c r="L40" s="120"/>
      <c r="M40" s="125" t="s">
        <v>75</v>
      </c>
      <c r="N40" s="124"/>
      <c r="O40" s="126"/>
      <c r="Q40" s="127" t="s">
        <v>320</v>
      </c>
      <c r="S40" s="124"/>
      <c r="T40" s="120"/>
      <c r="U40" s="120"/>
      <c r="V40" s="124"/>
      <c r="W40" s="120"/>
      <c r="X40" s="120"/>
    </row>
    <row r="41" spans="2:31" x14ac:dyDescent="0.2">
      <c r="B41" s="117"/>
      <c r="C41" s="117"/>
      <c r="D41" s="124"/>
      <c r="G41" s="124"/>
      <c r="K41" s="120"/>
      <c r="L41" s="120"/>
      <c r="M41" s="125"/>
      <c r="N41" s="124"/>
      <c r="O41" s="125"/>
      <c r="Q41" s="120"/>
      <c r="S41" s="124"/>
      <c r="T41" s="120"/>
      <c r="U41" s="120"/>
      <c r="V41" s="124"/>
      <c r="W41" s="120"/>
      <c r="X41" s="120"/>
    </row>
    <row r="42" spans="2:31" x14ac:dyDescent="0.2">
      <c r="B42" s="117"/>
      <c r="C42" s="117"/>
      <c r="D42" s="124"/>
      <c r="G42" s="124"/>
      <c r="K42" s="120"/>
      <c r="L42" s="120"/>
      <c r="M42" s="125"/>
      <c r="N42" s="124"/>
      <c r="O42" s="125"/>
      <c r="Q42" s="120"/>
      <c r="S42" s="124"/>
      <c r="T42" s="120"/>
      <c r="U42" s="120"/>
      <c r="V42" s="124"/>
      <c r="W42" s="120"/>
      <c r="X42" s="120"/>
    </row>
    <row r="43" spans="2:31" x14ac:dyDescent="0.2">
      <c r="B43" s="117"/>
      <c r="C43" s="117"/>
      <c r="D43" s="124"/>
      <c r="G43" s="124"/>
      <c r="K43" s="120"/>
      <c r="L43" s="120"/>
      <c r="M43" s="125" t="s">
        <v>76</v>
      </c>
      <c r="N43" s="124"/>
      <c r="O43" s="120"/>
      <c r="Q43" s="127" t="s">
        <v>1</v>
      </c>
      <c r="S43" s="124"/>
      <c r="T43" s="120"/>
      <c r="U43" s="120"/>
      <c r="V43" s="124"/>
      <c r="W43" s="120"/>
      <c r="X43" s="120"/>
    </row>
    <row r="44" spans="2:31" s="107" customFormat="1" ht="14" x14ac:dyDescent="0.2">
      <c r="B44" s="132"/>
      <c r="C44" s="132"/>
      <c r="D44" s="105"/>
      <c r="E44" s="132"/>
      <c r="F44" s="132"/>
      <c r="G44" s="105"/>
      <c r="H44" s="132"/>
      <c r="I44" s="132"/>
      <c r="J44" s="105"/>
      <c r="K44" s="132"/>
      <c r="L44" s="132"/>
      <c r="N44" s="132"/>
      <c r="O44" s="132"/>
      <c r="P44" s="105"/>
      <c r="Q44" s="132"/>
      <c r="R44" s="132"/>
      <c r="S44" s="105"/>
      <c r="V44" s="105"/>
    </row>
  </sheetData>
  <mergeCells count="15">
    <mergeCell ref="M2:S2"/>
    <mergeCell ref="M4:S4"/>
    <mergeCell ref="M6:S6"/>
    <mergeCell ref="M8:S8"/>
    <mergeCell ref="W9:Y9"/>
    <mergeCell ref="M3:S3"/>
    <mergeCell ref="Z9:AB9"/>
    <mergeCell ref="N19:P19"/>
    <mergeCell ref="N27:P27"/>
    <mergeCell ref="B9:D9"/>
    <mergeCell ref="E9:G9"/>
    <mergeCell ref="H9:J9"/>
    <mergeCell ref="K9:M9"/>
    <mergeCell ref="Q9:S9"/>
    <mergeCell ref="T9:V9"/>
  </mergeCells>
  <pageMargins left="0.25" right="0.25" top="0.75" bottom="0.75" header="0.3" footer="0.3"/>
  <pageSetup paperSize="9" scale="50" orientation="landscape" horizontalDpi="0" verticalDpi="0"/>
  <headerFooter>
    <oddFooter>&amp;C_x000D_&amp;1#&amp;"Calibri"&amp;10&amp;K000000 Confidentiality level: Restricted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C5F9D-B66C-A84F-B369-B5BAE6F65A5F}">
  <sheetPr>
    <pageSetUpPr fitToPage="1"/>
  </sheetPr>
  <dimension ref="B1:AE44"/>
  <sheetViews>
    <sheetView topLeftCell="F2" zoomScale="110" zoomScaleNormal="110" workbookViewId="0">
      <selection activeCell="M35" sqref="M35"/>
    </sheetView>
  </sheetViews>
  <sheetFormatPr baseColWidth="10" defaultColWidth="11" defaultRowHeight="15" x14ac:dyDescent="0.2"/>
  <cols>
    <col min="1" max="1" width="5.1640625" style="120" customWidth="1"/>
    <col min="2" max="3" width="4.33203125" style="120" customWidth="1"/>
    <col min="4" max="4" width="17" style="120" customWidth="1"/>
    <col min="5" max="6" width="4.33203125" style="117" customWidth="1"/>
    <col min="7" max="7" width="16.5" style="120" customWidth="1"/>
    <col min="8" max="9" width="4.33203125" style="117" customWidth="1"/>
    <col min="10" max="10" width="16.5" style="120" customWidth="1"/>
    <col min="11" max="12" width="4.33203125" style="117" customWidth="1"/>
    <col min="13" max="13" width="16.5" style="120" customWidth="1"/>
    <col min="14" max="15" width="4.33203125" style="117" customWidth="1"/>
    <col min="16" max="16" width="16.5" style="120" customWidth="1"/>
    <col min="17" max="18" width="4.33203125" style="117" customWidth="1"/>
    <col min="19" max="19" width="16.5" style="120" customWidth="1"/>
    <col min="20" max="21" width="4.33203125" style="117" customWidth="1"/>
    <col min="22" max="22" width="16.5" style="120" customWidth="1"/>
    <col min="23" max="24" width="4.33203125" style="117" customWidth="1"/>
    <col min="25" max="25" width="16.5" style="120" customWidth="1"/>
    <col min="26" max="27" width="4.33203125" style="120" customWidth="1"/>
    <col min="28" max="28" width="17" style="120" customWidth="1"/>
    <col min="29" max="16384" width="11" style="120"/>
  </cols>
  <sheetData>
    <row r="1" spans="2:31" ht="11" customHeight="1" x14ac:dyDescent="0.2"/>
    <row r="2" spans="2:31" s="107" customFormat="1" ht="17" x14ac:dyDescent="0.2">
      <c r="B2" s="104"/>
      <c r="C2" s="104"/>
      <c r="D2" s="105"/>
      <c r="E2" s="104"/>
      <c r="F2" s="104"/>
      <c r="G2" s="105"/>
      <c r="H2" s="104"/>
      <c r="I2" s="106"/>
      <c r="J2" s="106"/>
      <c r="K2" s="106"/>
      <c r="L2" s="106"/>
      <c r="M2" s="221" t="s">
        <v>319</v>
      </c>
      <c r="N2" s="221"/>
      <c r="O2" s="221"/>
      <c r="P2" s="221"/>
      <c r="Q2" s="221"/>
      <c r="R2" s="221"/>
      <c r="S2" s="221"/>
      <c r="V2" s="105"/>
    </row>
    <row r="3" spans="2:31" s="107" customFormat="1" ht="17" x14ac:dyDescent="0.2">
      <c r="B3" s="169"/>
      <c r="C3" s="169"/>
      <c r="D3" s="105"/>
      <c r="E3" s="169"/>
      <c r="F3" s="169"/>
      <c r="G3" s="105"/>
      <c r="H3" s="169"/>
      <c r="I3" s="106"/>
      <c r="J3" s="106"/>
      <c r="K3" s="106"/>
      <c r="L3" s="106"/>
      <c r="M3" s="221" t="s">
        <v>332</v>
      </c>
      <c r="N3" s="221"/>
      <c r="O3" s="221"/>
      <c r="P3" s="221"/>
      <c r="Q3" s="221"/>
      <c r="R3" s="221"/>
      <c r="S3" s="221"/>
      <c r="V3" s="105"/>
    </row>
    <row r="4" spans="2:31" s="107" customFormat="1" ht="14" x14ac:dyDescent="0.2">
      <c r="B4" s="104"/>
      <c r="C4" s="104"/>
      <c r="D4" s="105"/>
      <c r="E4" s="104"/>
      <c r="F4" s="104"/>
      <c r="G4" s="105"/>
      <c r="H4" s="104"/>
      <c r="I4" s="108"/>
      <c r="J4" s="108"/>
      <c r="K4" s="108"/>
      <c r="L4" s="108"/>
      <c r="M4" s="222" t="s">
        <v>74</v>
      </c>
      <c r="N4" s="222"/>
      <c r="O4" s="222"/>
      <c r="P4" s="222"/>
      <c r="Q4" s="222"/>
      <c r="R4" s="222"/>
      <c r="S4" s="222"/>
      <c r="V4" s="105"/>
    </row>
    <row r="5" spans="2:31" s="107" customFormat="1" ht="5" customHeight="1" x14ac:dyDescent="0.2">
      <c r="B5" s="104"/>
      <c r="C5" s="104"/>
      <c r="D5" s="105"/>
      <c r="E5" s="104"/>
      <c r="F5" s="104"/>
      <c r="G5" s="105"/>
      <c r="H5" s="104"/>
      <c r="I5" s="104"/>
      <c r="J5" s="105"/>
      <c r="K5" s="104"/>
      <c r="L5" s="104"/>
      <c r="N5" s="150"/>
      <c r="O5" s="150"/>
      <c r="P5" s="150"/>
      <c r="Q5" s="150"/>
      <c r="R5" s="150"/>
      <c r="S5" s="105"/>
      <c r="V5" s="105"/>
    </row>
    <row r="6" spans="2:31" s="107" customFormat="1" ht="14" x14ac:dyDescent="0.2">
      <c r="B6" s="104"/>
      <c r="C6" s="104"/>
      <c r="D6" s="105"/>
      <c r="E6" s="104"/>
      <c r="F6" s="104"/>
      <c r="G6" s="105"/>
      <c r="H6" s="104"/>
      <c r="I6" s="109"/>
      <c r="J6" s="109"/>
      <c r="K6" s="109"/>
      <c r="L6" s="109"/>
      <c r="M6" s="223" t="s">
        <v>321</v>
      </c>
      <c r="N6" s="223"/>
      <c r="O6" s="223"/>
      <c r="P6" s="223"/>
      <c r="Q6" s="223"/>
      <c r="R6" s="223"/>
      <c r="S6" s="223"/>
      <c r="V6" s="105"/>
    </row>
    <row r="7" spans="2:31" s="107" customFormat="1" ht="14" x14ac:dyDescent="0.2">
      <c r="B7" s="104"/>
      <c r="C7" s="104"/>
      <c r="D7" s="105"/>
      <c r="E7" s="104"/>
      <c r="F7" s="104"/>
      <c r="G7" s="105"/>
      <c r="H7" s="104"/>
      <c r="I7" s="105"/>
      <c r="J7" s="105"/>
      <c r="K7" s="105"/>
      <c r="L7" s="105"/>
      <c r="M7" s="105"/>
      <c r="N7" s="105"/>
      <c r="O7" s="105"/>
      <c r="P7" s="105"/>
      <c r="Q7" s="104"/>
      <c r="R7" s="104"/>
      <c r="S7" s="105"/>
      <c r="V7" s="105"/>
    </row>
    <row r="8" spans="2:31" s="107" customFormat="1" ht="17" x14ac:dyDescent="0.2">
      <c r="B8" s="104"/>
      <c r="C8" s="104"/>
      <c r="D8" s="105"/>
      <c r="E8" s="104"/>
      <c r="F8" s="104"/>
      <c r="G8" s="105"/>
      <c r="H8" s="104"/>
      <c r="J8" s="106"/>
      <c r="K8" s="106"/>
      <c r="L8" s="106"/>
      <c r="M8" s="221" t="s">
        <v>78</v>
      </c>
      <c r="N8" s="221"/>
      <c r="O8" s="221"/>
      <c r="P8" s="221"/>
      <c r="Q8" s="221"/>
      <c r="R8" s="221"/>
      <c r="S8" s="221"/>
      <c r="V8" s="105"/>
    </row>
    <row r="9" spans="2:31" s="112" customFormat="1" ht="16" x14ac:dyDescent="0.2">
      <c r="B9" s="219" t="s">
        <v>16</v>
      </c>
      <c r="C9" s="219"/>
      <c r="D9" s="219"/>
      <c r="E9" s="219" t="s">
        <v>7</v>
      </c>
      <c r="F9" s="219"/>
      <c r="G9" s="219"/>
      <c r="H9" s="219" t="s">
        <v>8</v>
      </c>
      <c r="I9" s="219"/>
      <c r="J9" s="219"/>
      <c r="K9" s="219" t="s">
        <v>9</v>
      </c>
      <c r="L9" s="219"/>
      <c r="M9" s="219"/>
      <c r="N9" s="110"/>
      <c r="O9" s="110"/>
      <c r="P9" s="111"/>
      <c r="Q9" s="219" t="s">
        <v>9</v>
      </c>
      <c r="R9" s="219"/>
      <c r="S9" s="219"/>
      <c r="T9" s="219" t="s">
        <v>8</v>
      </c>
      <c r="U9" s="219"/>
      <c r="V9" s="219"/>
      <c r="W9" s="219" t="s">
        <v>7</v>
      </c>
      <c r="X9" s="219"/>
      <c r="Y9" s="219"/>
      <c r="Z9" s="219" t="s">
        <v>16</v>
      </c>
      <c r="AA9" s="219"/>
      <c r="AB9" s="219"/>
    </row>
    <row r="10" spans="2:31" s="107" customFormat="1" ht="14" x14ac:dyDescent="0.2">
      <c r="E10" s="113"/>
      <c r="F10" s="113"/>
      <c r="G10" s="113"/>
      <c r="H10" s="113"/>
      <c r="I10" s="113"/>
      <c r="J10" s="113"/>
      <c r="K10" s="113"/>
      <c r="L10" s="113"/>
      <c r="M10" s="113"/>
      <c r="N10" s="114"/>
      <c r="O10" s="114"/>
      <c r="P10" s="109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2:31" s="107" customFormat="1" ht="21" customHeight="1" x14ac:dyDescent="0.2">
      <c r="B11" s="115">
        <v>33</v>
      </c>
      <c r="C11" s="116" t="s">
        <v>201</v>
      </c>
      <c r="D11" s="116" t="s">
        <v>111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O11" s="114"/>
      <c r="P11" s="109"/>
      <c r="Q11" s="113"/>
      <c r="R11" s="113"/>
      <c r="S11" s="113"/>
      <c r="T11" s="113"/>
      <c r="U11" s="113"/>
      <c r="V11" s="113"/>
      <c r="W11" s="113"/>
      <c r="X11" s="113"/>
      <c r="Y11" s="113"/>
      <c r="Z11" s="115">
        <v>34</v>
      </c>
      <c r="AA11" s="116" t="s">
        <v>167</v>
      </c>
      <c r="AB11" s="116" t="s">
        <v>35</v>
      </c>
    </row>
    <row r="12" spans="2:31" s="107" customFormat="1" ht="21" customHeight="1" x14ac:dyDescent="0.2">
      <c r="B12" s="115">
        <v>64</v>
      </c>
      <c r="C12" s="141" t="s">
        <v>344</v>
      </c>
      <c r="D12" s="141" t="s">
        <v>344</v>
      </c>
      <c r="E12" s="104"/>
      <c r="F12" s="104"/>
      <c r="H12" s="113"/>
      <c r="I12" s="113"/>
      <c r="J12" s="113"/>
      <c r="K12" s="113"/>
      <c r="L12" s="113"/>
      <c r="M12" s="113"/>
      <c r="N12" s="114"/>
      <c r="O12" s="114"/>
      <c r="P12" s="109"/>
      <c r="Q12" s="113"/>
      <c r="R12" s="113"/>
      <c r="S12" s="113"/>
      <c r="T12" s="113"/>
      <c r="U12" s="113"/>
      <c r="V12" s="113"/>
      <c r="W12" s="113"/>
      <c r="X12" s="113"/>
      <c r="Y12" s="113"/>
      <c r="Z12" s="115">
        <v>63</v>
      </c>
      <c r="AA12" s="141"/>
      <c r="AB12" s="141"/>
    </row>
    <row r="13" spans="2:31" s="107" customFormat="1" ht="21" customHeight="1" x14ac:dyDescent="0.2">
      <c r="B13" s="104"/>
      <c r="E13" s="115">
        <v>33</v>
      </c>
      <c r="F13" s="116" t="s">
        <v>201</v>
      </c>
      <c r="G13" s="116" t="s">
        <v>111</v>
      </c>
      <c r="H13" s="104"/>
      <c r="I13" s="104"/>
      <c r="K13" s="104"/>
      <c r="L13" s="104"/>
      <c r="N13" s="104"/>
      <c r="O13" s="104"/>
      <c r="Q13" s="104"/>
      <c r="R13" s="104"/>
      <c r="T13" s="104"/>
      <c r="U13" s="104"/>
      <c r="W13" s="115">
        <v>34</v>
      </c>
      <c r="X13" s="116" t="s">
        <v>167</v>
      </c>
      <c r="Y13" s="116" t="s">
        <v>35</v>
      </c>
      <c r="Z13" s="104"/>
    </row>
    <row r="14" spans="2:31" s="107" customFormat="1" ht="21" customHeight="1" x14ac:dyDescent="0.2">
      <c r="B14" s="104"/>
      <c r="E14" s="115" t="s">
        <v>225</v>
      </c>
      <c r="F14" s="116" t="s">
        <v>225</v>
      </c>
      <c r="G14" s="116" t="s">
        <v>225</v>
      </c>
      <c r="H14" s="104"/>
      <c r="I14" s="104"/>
      <c r="K14" s="104"/>
      <c r="L14" s="104"/>
      <c r="N14" s="104"/>
      <c r="O14" s="104"/>
      <c r="Q14" s="104"/>
      <c r="R14" s="104"/>
      <c r="T14" s="104"/>
      <c r="U14" s="104"/>
      <c r="W14" s="115">
        <v>47</v>
      </c>
      <c r="X14" s="116" t="s">
        <v>160</v>
      </c>
      <c r="Y14" s="116" t="s">
        <v>159</v>
      </c>
      <c r="Z14" s="104"/>
      <c r="AD14" s="117"/>
      <c r="AE14" s="117"/>
    </row>
    <row r="15" spans="2:31" s="107" customFormat="1" ht="21" customHeight="1" x14ac:dyDescent="0.2">
      <c r="B15" s="115">
        <v>48</v>
      </c>
      <c r="C15" s="116" t="s">
        <v>155</v>
      </c>
      <c r="D15" s="116" t="s">
        <v>154</v>
      </c>
      <c r="E15" s="104"/>
      <c r="F15" s="104"/>
      <c r="G15" s="118"/>
      <c r="H15" s="104"/>
      <c r="I15" s="104"/>
      <c r="K15" s="104"/>
      <c r="L15" s="104"/>
      <c r="N15" s="104"/>
      <c r="O15" s="104"/>
      <c r="Q15" s="104"/>
      <c r="R15" s="104"/>
      <c r="T15" s="104"/>
      <c r="U15" s="104"/>
      <c r="W15" s="119"/>
      <c r="Z15" s="115">
        <v>47</v>
      </c>
      <c r="AA15" s="116" t="s">
        <v>160</v>
      </c>
      <c r="AB15" s="116" t="s">
        <v>159</v>
      </c>
      <c r="AD15" s="120"/>
      <c r="AE15" s="120"/>
    </row>
    <row r="16" spans="2:31" s="107" customFormat="1" ht="21" customHeight="1" x14ac:dyDescent="0.2">
      <c r="B16" s="115">
        <v>49</v>
      </c>
      <c r="C16" s="116" t="s">
        <v>58</v>
      </c>
      <c r="D16" s="116" t="s">
        <v>73</v>
      </c>
      <c r="E16" s="104"/>
      <c r="F16" s="104"/>
      <c r="H16" s="121"/>
      <c r="I16" s="104"/>
      <c r="K16" s="104"/>
      <c r="L16" s="104"/>
      <c r="N16" s="104"/>
      <c r="O16" s="104"/>
      <c r="Q16" s="104"/>
      <c r="R16" s="104"/>
      <c r="T16" s="104"/>
      <c r="U16" s="104"/>
      <c r="W16" s="122"/>
      <c r="X16" s="104"/>
      <c r="Z16" s="115">
        <v>50</v>
      </c>
      <c r="AA16" s="116" t="s">
        <v>284</v>
      </c>
      <c r="AB16" s="116" t="s">
        <v>331</v>
      </c>
      <c r="AD16" s="120"/>
      <c r="AE16" s="120"/>
    </row>
    <row r="17" spans="2:31" s="107" customFormat="1" ht="21" customHeight="1" x14ac:dyDescent="0.2">
      <c r="E17" s="104"/>
      <c r="H17" s="115">
        <v>33</v>
      </c>
      <c r="I17" s="116" t="s">
        <v>201</v>
      </c>
      <c r="J17" s="116" t="s">
        <v>111</v>
      </c>
      <c r="K17" s="104"/>
      <c r="L17" s="104"/>
      <c r="N17" s="104"/>
      <c r="O17" s="104"/>
      <c r="Q17" s="104"/>
      <c r="R17" s="104"/>
      <c r="T17" s="115">
        <v>47</v>
      </c>
      <c r="U17" s="116" t="s">
        <v>160</v>
      </c>
      <c r="V17" s="116" t="s">
        <v>159</v>
      </c>
      <c r="W17" s="104"/>
      <c r="X17" s="104"/>
      <c r="AD17" s="120"/>
      <c r="AE17" s="120"/>
    </row>
    <row r="18" spans="2:31" s="107" customFormat="1" ht="21" customHeight="1" x14ac:dyDescent="0.2">
      <c r="B18" s="115">
        <v>40</v>
      </c>
      <c r="C18" s="116" t="s">
        <v>195</v>
      </c>
      <c r="D18" s="116" t="s">
        <v>33</v>
      </c>
      <c r="E18" s="104"/>
      <c r="F18" s="104"/>
      <c r="H18" s="115">
        <v>56</v>
      </c>
      <c r="I18" s="116" t="s">
        <v>204</v>
      </c>
      <c r="J18" s="116" t="s">
        <v>287</v>
      </c>
      <c r="K18" s="104"/>
      <c r="L18" s="104"/>
      <c r="N18" s="104"/>
      <c r="O18" s="104"/>
      <c r="Q18" s="104"/>
      <c r="R18" s="104"/>
      <c r="T18" s="115">
        <v>58</v>
      </c>
      <c r="U18" s="116" t="s">
        <v>55</v>
      </c>
      <c r="V18" s="116" t="s">
        <v>280</v>
      </c>
      <c r="W18" s="104"/>
      <c r="X18" s="104"/>
      <c r="Z18" s="115">
        <v>39</v>
      </c>
      <c r="AA18" s="116" t="s">
        <v>24</v>
      </c>
      <c r="AB18" s="116" t="s">
        <v>34</v>
      </c>
      <c r="AD18" s="120"/>
      <c r="AE18" s="120"/>
    </row>
    <row r="19" spans="2:31" s="107" customFormat="1" ht="21" customHeight="1" x14ac:dyDescent="0.2">
      <c r="B19" s="115">
        <v>57</v>
      </c>
      <c r="C19" s="116" t="s">
        <v>147</v>
      </c>
      <c r="D19" s="116" t="s">
        <v>98</v>
      </c>
      <c r="E19" s="104"/>
      <c r="F19" s="104"/>
      <c r="H19" s="122"/>
      <c r="I19" s="104"/>
      <c r="K19" s="122"/>
      <c r="L19" s="104"/>
      <c r="N19" s="220" t="s">
        <v>10</v>
      </c>
      <c r="O19" s="220"/>
      <c r="P19" s="220"/>
      <c r="Q19" s="104"/>
      <c r="R19" s="104"/>
      <c r="T19" s="119"/>
      <c r="U19" s="104"/>
      <c r="W19" s="122"/>
      <c r="X19" s="104"/>
      <c r="Z19" s="115">
        <v>58</v>
      </c>
      <c r="AA19" s="116" t="s">
        <v>55</v>
      </c>
      <c r="AB19" s="116" t="s">
        <v>280</v>
      </c>
      <c r="AD19" s="117"/>
      <c r="AE19" s="120"/>
    </row>
    <row r="20" spans="2:31" s="107" customFormat="1" ht="21" customHeight="1" x14ac:dyDescent="0.2">
      <c r="B20" s="113"/>
      <c r="E20" s="115">
        <v>40</v>
      </c>
      <c r="F20" s="116" t="s">
        <v>195</v>
      </c>
      <c r="G20" s="116" t="s">
        <v>33</v>
      </c>
      <c r="H20" s="104"/>
      <c r="I20" s="104"/>
      <c r="K20" s="122"/>
      <c r="L20" s="104"/>
      <c r="N20" s="115">
        <v>33</v>
      </c>
      <c r="O20" s="116" t="s">
        <v>201</v>
      </c>
      <c r="P20" s="116" t="s">
        <v>111</v>
      </c>
      <c r="Q20" s="104"/>
      <c r="R20" s="104"/>
      <c r="T20" s="122"/>
      <c r="U20" s="104"/>
      <c r="W20" s="115">
        <v>42</v>
      </c>
      <c r="X20" s="116" t="s">
        <v>196</v>
      </c>
      <c r="Y20" s="116" t="s">
        <v>37</v>
      </c>
      <c r="AD20" s="117"/>
      <c r="AE20" s="120"/>
    </row>
    <row r="21" spans="2:31" s="107" customFormat="1" ht="21" customHeight="1" x14ac:dyDescent="0.2">
      <c r="E21" s="115">
        <v>56</v>
      </c>
      <c r="F21" s="116" t="s">
        <v>204</v>
      </c>
      <c r="G21" s="116" t="s">
        <v>287</v>
      </c>
      <c r="H21" s="104"/>
      <c r="I21" s="104"/>
      <c r="K21" s="122"/>
      <c r="L21" s="104"/>
      <c r="N21" s="115">
        <v>47</v>
      </c>
      <c r="O21" s="116" t="s">
        <v>160</v>
      </c>
      <c r="P21" s="116" t="s">
        <v>159</v>
      </c>
      <c r="Q21" s="104"/>
      <c r="R21" s="104"/>
      <c r="T21" s="122"/>
      <c r="U21" s="104"/>
      <c r="W21" s="115">
        <v>58</v>
      </c>
      <c r="X21" s="116" t="s">
        <v>55</v>
      </c>
      <c r="Y21" s="116" t="s">
        <v>280</v>
      </c>
      <c r="AD21" s="117"/>
      <c r="AE21" s="120"/>
    </row>
    <row r="22" spans="2:31" s="107" customFormat="1" ht="21" customHeight="1" x14ac:dyDescent="0.2">
      <c r="B22" s="115">
        <v>41</v>
      </c>
      <c r="C22" s="116" t="s">
        <v>330</v>
      </c>
      <c r="D22" s="116" t="s">
        <v>323</v>
      </c>
      <c r="E22" s="104"/>
      <c r="F22" s="104"/>
      <c r="H22" s="104"/>
      <c r="I22" s="104"/>
      <c r="K22" s="122"/>
      <c r="L22" s="104"/>
      <c r="N22" s="122"/>
      <c r="O22" s="104"/>
      <c r="Q22" s="121"/>
      <c r="R22" s="104"/>
      <c r="T22" s="122"/>
      <c r="U22" s="104"/>
      <c r="W22" s="104"/>
      <c r="X22" s="104"/>
      <c r="Z22" s="115">
        <v>42</v>
      </c>
      <c r="AA22" s="116" t="s">
        <v>196</v>
      </c>
      <c r="AB22" s="116" t="s">
        <v>37</v>
      </c>
      <c r="AD22" s="117"/>
      <c r="AE22" s="120"/>
    </row>
    <row r="23" spans="2:31" s="107" customFormat="1" ht="21" customHeight="1" x14ac:dyDescent="0.2">
      <c r="B23" s="115">
        <v>56</v>
      </c>
      <c r="C23" s="116" t="s">
        <v>204</v>
      </c>
      <c r="D23" s="116" t="s">
        <v>287</v>
      </c>
      <c r="E23" s="104"/>
      <c r="F23" s="104"/>
      <c r="H23" s="104"/>
      <c r="I23" s="104"/>
      <c r="K23" s="115">
        <v>33</v>
      </c>
      <c r="L23" s="116" t="s">
        <v>201</v>
      </c>
      <c r="M23" s="116" t="s">
        <v>111</v>
      </c>
      <c r="N23" s="104"/>
      <c r="O23" s="104"/>
      <c r="Q23" s="115">
        <v>47</v>
      </c>
      <c r="R23" s="116" t="s">
        <v>160</v>
      </c>
      <c r="S23" s="116" t="s">
        <v>159</v>
      </c>
      <c r="T23" s="104"/>
      <c r="U23" s="104"/>
      <c r="W23" s="104"/>
      <c r="X23" s="104"/>
      <c r="Z23" s="115">
        <v>55</v>
      </c>
      <c r="AA23" s="116" t="s">
        <v>129</v>
      </c>
      <c r="AB23" s="116" t="s">
        <v>128</v>
      </c>
      <c r="AD23" s="117"/>
      <c r="AE23" s="120"/>
    </row>
    <row r="24" spans="2:31" s="107" customFormat="1" ht="21" customHeight="1" x14ac:dyDescent="0.2">
      <c r="E24" s="104"/>
      <c r="F24" s="104"/>
      <c r="H24" s="104"/>
      <c r="I24" s="104"/>
      <c r="K24" s="115">
        <v>36</v>
      </c>
      <c r="L24" s="116" t="s">
        <v>329</v>
      </c>
      <c r="M24" s="116" t="s">
        <v>324</v>
      </c>
      <c r="N24" s="104"/>
      <c r="O24" s="104"/>
      <c r="Q24" s="115">
        <v>51</v>
      </c>
      <c r="R24" s="116" t="s">
        <v>327</v>
      </c>
      <c r="S24" s="116" t="s">
        <v>325</v>
      </c>
      <c r="T24" s="104"/>
      <c r="U24" s="104"/>
      <c r="W24" s="104"/>
      <c r="X24" s="104"/>
      <c r="AD24" s="117"/>
      <c r="AE24" s="120"/>
    </row>
    <row r="25" spans="2:31" s="107" customFormat="1" ht="21" customHeight="1" x14ac:dyDescent="0.2">
      <c r="B25" s="115">
        <v>36</v>
      </c>
      <c r="C25" s="116" t="s">
        <v>329</v>
      </c>
      <c r="D25" s="116" t="s">
        <v>324</v>
      </c>
      <c r="E25" s="104"/>
      <c r="F25" s="104"/>
      <c r="H25" s="104"/>
      <c r="I25" s="104"/>
      <c r="K25" s="122"/>
      <c r="L25" s="104"/>
      <c r="N25" s="104"/>
      <c r="O25" s="104"/>
      <c r="Q25" s="104"/>
      <c r="R25" s="104"/>
      <c r="S25" s="118"/>
      <c r="T25" s="104"/>
      <c r="U25" s="104"/>
      <c r="W25" s="104"/>
      <c r="X25" s="104"/>
      <c r="Z25" s="115">
        <v>35</v>
      </c>
      <c r="AA25" s="116" t="s">
        <v>141</v>
      </c>
      <c r="AB25" s="116" t="s">
        <v>31</v>
      </c>
      <c r="AD25" s="117"/>
      <c r="AE25" s="120"/>
    </row>
    <row r="26" spans="2:31" s="107" customFormat="1" ht="21" customHeight="1" x14ac:dyDescent="0.2">
      <c r="B26" s="115">
        <v>61</v>
      </c>
      <c r="C26" s="116" t="s">
        <v>298</v>
      </c>
      <c r="D26" s="116" t="s">
        <v>285</v>
      </c>
      <c r="E26" s="104"/>
      <c r="F26" s="104"/>
      <c r="H26" s="104"/>
      <c r="I26" s="104"/>
      <c r="K26" s="122"/>
      <c r="L26" s="104"/>
      <c r="N26" s="104"/>
      <c r="O26" s="104"/>
      <c r="Q26" s="104"/>
      <c r="R26" s="104"/>
      <c r="T26" s="122"/>
      <c r="U26" s="104"/>
      <c r="W26" s="104"/>
      <c r="X26" s="104"/>
      <c r="Z26" s="115">
        <v>62</v>
      </c>
      <c r="AA26" s="141"/>
      <c r="AB26" s="141"/>
      <c r="AD26" s="117"/>
      <c r="AE26" s="120"/>
    </row>
    <row r="27" spans="2:31" s="107" customFormat="1" ht="21" customHeight="1" x14ac:dyDescent="0.2">
      <c r="B27" s="104"/>
      <c r="E27" s="115">
        <v>36</v>
      </c>
      <c r="F27" s="116" t="s">
        <v>329</v>
      </c>
      <c r="G27" s="116" t="s">
        <v>324</v>
      </c>
      <c r="H27" s="104"/>
      <c r="I27" s="104"/>
      <c r="K27" s="122"/>
      <c r="L27" s="104"/>
      <c r="N27" s="219" t="s">
        <v>11</v>
      </c>
      <c r="O27" s="219"/>
      <c r="P27" s="219"/>
      <c r="Q27" s="104"/>
      <c r="R27" s="104"/>
      <c r="T27" s="122"/>
      <c r="U27" s="104"/>
      <c r="W27" s="115">
        <v>35</v>
      </c>
      <c r="X27" s="116" t="s">
        <v>141</v>
      </c>
      <c r="Y27" s="116" t="s">
        <v>31</v>
      </c>
      <c r="Z27" s="104"/>
      <c r="AD27" s="117"/>
      <c r="AE27" s="120"/>
    </row>
    <row r="28" spans="2:31" s="107" customFormat="1" ht="21" customHeight="1" x14ac:dyDescent="0.2">
      <c r="D28" s="123"/>
      <c r="E28" s="115">
        <v>45</v>
      </c>
      <c r="F28" s="116" t="s">
        <v>181</v>
      </c>
      <c r="G28" s="116" t="s">
        <v>52</v>
      </c>
      <c r="H28" s="104"/>
      <c r="I28" s="104"/>
      <c r="K28" s="122"/>
      <c r="L28" s="104"/>
      <c r="N28" s="115">
        <v>36</v>
      </c>
      <c r="O28" s="116" t="s">
        <v>329</v>
      </c>
      <c r="P28" s="116" t="s">
        <v>324</v>
      </c>
      <c r="Q28" s="104"/>
      <c r="R28" s="104"/>
      <c r="T28" s="122"/>
      <c r="U28" s="104"/>
      <c r="W28" s="115">
        <v>51</v>
      </c>
      <c r="X28" s="116" t="s">
        <v>327</v>
      </c>
      <c r="Y28" s="116" t="s">
        <v>325</v>
      </c>
      <c r="AD28" s="117"/>
      <c r="AE28" s="120"/>
    </row>
    <row r="29" spans="2:31" s="107" customFormat="1" ht="21" customHeight="1" x14ac:dyDescent="0.2">
      <c r="B29" s="115">
        <v>45</v>
      </c>
      <c r="C29" s="116" t="s">
        <v>181</v>
      </c>
      <c r="D29" s="116" t="s">
        <v>52</v>
      </c>
      <c r="E29" s="104"/>
      <c r="F29" s="104"/>
      <c r="H29" s="122"/>
      <c r="I29" s="104"/>
      <c r="K29" s="122"/>
      <c r="L29" s="104"/>
      <c r="N29" s="115">
        <v>51</v>
      </c>
      <c r="O29" s="116" t="s">
        <v>327</v>
      </c>
      <c r="P29" s="116" t="s">
        <v>325</v>
      </c>
      <c r="Q29" s="104"/>
      <c r="R29" s="104"/>
      <c r="T29" s="121"/>
      <c r="U29" s="104"/>
      <c r="W29" s="122"/>
      <c r="X29" s="104"/>
      <c r="Z29" s="115">
        <v>46</v>
      </c>
      <c r="AA29" s="116" t="s">
        <v>193</v>
      </c>
      <c r="AB29" s="116" t="s">
        <v>104</v>
      </c>
      <c r="AD29" s="117"/>
      <c r="AE29" s="120"/>
    </row>
    <row r="30" spans="2:31" s="107" customFormat="1" ht="21" customHeight="1" x14ac:dyDescent="0.2">
      <c r="B30" s="115">
        <v>52</v>
      </c>
      <c r="C30" s="116" t="s">
        <v>186</v>
      </c>
      <c r="D30" s="116" t="s">
        <v>29</v>
      </c>
      <c r="E30" s="104"/>
      <c r="F30" s="104"/>
      <c r="H30" s="115">
        <v>36</v>
      </c>
      <c r="I30" s="116" t="s">
        <v>329</v>
      </c>
      <c r="J30" s="116" t="s">
        <v>324</v>
      </c>
      <c r="K30" s="104"/>
      <c r="L30" s="104"/>
      <c r="N30" s="104"/>
      <c r="O30" s="104"/>
      <c r="Q30" s="104"/>
      <c r="R30" s="104"/>
      <c r="T30" s="115">
        <v>51</v>
      </c>
      <c r="U30" s="116" t="s">
        <v>327</v>
      </c>
      <c r="V30" s="116" t="s">
        <v>325</v>
      </c>
      <c r="W30" s="104"/>
      <c r="X30" s="104"/>
      <c r="Z30" s="115">
        <v>51</v>
      </c>
      <c r="AA30" s="116" t="s">
        <v>327</v>
      </c>
      <c r="AB30" s="116" t="s">
        <v>325</v>
      </c>
      <c r="AD30" s="117"/>
      <c r="AE30" s="120"/>
    </row>
    <row r="31" spans="2:31" s="107" customFormat="1" ht="21" customHeight="1" x14ac:dyDescent="0.2">
      <c r="E31" s="104"/>
      <c r="F31" s="104"/>
      <c r="H31" s="115">
        <v>53</v>
      </c>
      <c r="I31" s="116" t="s">
        <v>138</v>
      </c>
      <c r="J31" s="116" t="s">
        <v>137</v>
      </c>
      <c r="K31" s="104"/>
      <c r="L31" s="104"/>
      <c r="N31" s="115" t="s">
        <v>12</v>
      </c>
      <c r="O31" s="116" t="s">
        <v>201</v>
      </c>
      <c r="P31" s="116" t="s">
        <v>111</v>
      </c>
      <c r="Q31" s="104"/>
      <c r="R31" s="104"/>
      <c r="T31" s="115">
        <v>54</v>
      </c>
      <c r="U31" s="116" t="s">
        <v>209</v>
      </c>
      <c r="V31" s="116" t="s">
        <v>118</v>
      </c>
      <c r="W31" s="104"/>
      <c r="X31" s="104"/>
      <c r="AD31" s="117"/>
      <c r="AE31" s="120"/>
    </row>
    <row r="32" spans="2:31" s="107" customFormat="1" ht="21" customHeight="1" x14ac:dyDescent="0.2">
      <c r="B32" s="115">
        <v>37</v>
      </c>
      <c r="C32" s="116" t="s">
        <v>297</v>
      </c>
      <c r="D32" s="116" t="s">
        <v>282</v>
      </c>
      <c r="E32" s="104"/>
      <c r="F32" s="104"/>
      <c r="H32" s="122"/>
      <c r="I32" s="104"/>
      <c r="K32" s="104"/>
      <c r="L32" s="104"/>
      <c r="N32" s="115" t="s">
        <v>13</v>
      </c>
      <c r="O32" s="116" t="s">
        <v>160</v>
      </c>
      <c r="P32" s="116" t="s">
        <v>159</v>
      </c>
      <c r="Q32" s="104"/>
      <c r="R32" s="104"/>
      <c r="T32" s="104"/>
      <c r="U32" s="104"/>
      <c r="W32" s="122"/>
      <c r="X32" s="104"/>
      <c r="Z32" s="115">
        <v>38</v>
      </c>
      <c r="AA32" s="116" t="s">
        <v>176</v>
      </c>
      <c r="AB32" s="116" t="s">
        <v>90</v>
      </c>
      <c r="AD32" s="117"/>
      <c r="AE32" s="120"/>
    </row>
    <row r="33" spans="2:31" s="107" customFormat="1" ht="21" customHeight="1" x14ac:dyDescent="0.2">
      <c r="B33" s="115">
        <v>60</v>
      </c>
      <c r="C33" s="116" t="s">
        <v>188</v>
      </c>
      <c r="D33" s="116" t="s">
        <v>95</v>
      </c>
      <c r="E33" s="104"/>
      <c r="F33" s="104"/>
      <c r="H33" s="122"/>
      <c r="I33" s="104"/>
      <c r="K33" s="104"/>
      <c r="L33" s="104"/>
      <c r="N33" s="115" t="s">
        <v>14</v>
      </c>
      <c r="O33" s="116" t="s">
        <v>329</v>
      </c>
      <c r="P33" s="116" t="s">
        <v>324</v>
      </c>
      <c r="Q33" s="104"/>
      <c r="R33" s="104"/>
      <c r="T33" s="104"/>
      <c r="U33" s="104"/>
      <c r="W33" s="122"/>
      <c r="X33" s="104"/>
      <c r="Z33" s="115">
        <v>59</v>
      </c>
      <c r="AA33" s="116" t="s">
        <v>165</v>
      </c>
      <c r="AB33" s="116" t="s">
        <v>164</v>
      </c>
      <c r="AD33" s="117"/>
      <c r="AE33" s="120"/>
    </row>
    <row r="34" spans="2:31" s="107" customFormat="1" ht="21" customHeight="1" x14ac:dyDescent="0.2">
      <c r="B34" s="104"/>
      <c r="E34" s="115">
        <v>53</v>
      </c>
      <c r="F34" s="116" t="s">
        <v>138</v>
      </c>
      <c r="G34" s="116" t="s">
        <v>137</v>
      </c>
      <c r="H34" s="104"/>
      <c r="I34" s="104"/>
      <c r="K34" s="104"/>
      <c r="L34" s="104"/>
      <c r="N34" s="115" t="s">
        <v>15</v>
      </c>
      <c r="O34" s="116" t="s">
        <v>327</v>
      </c>
      <c r="P34" s="116" t="s">
        <v>325</v>
      </c>
      <c r="Q34" s="104"/>
      <c r="R34" s="104"/>
      <c r="T34" s="104"/>
      <c r="U34" s="104"/>
      <c r="W34" s="115">
        <v>54</v>
      </c>
      <c r="X34" s="116" t="s">
        <v>209</v>
      </c>
      <c r="Y34" s="116" t="s">
        <v>118</v>
      </c>
      <c r="Z34" s="104"/>
      <c r="AD34" s="117"/>
      <c r="AE34" s="120"/>
    </row>
    <row r="35" spans="2:31" s="107" customFormat="1" ht="21" customHeight="1" x14ac:dyDescent="0.2">
      <c r="D35" s="123"/>
      <c r="E35" s="115">
        <v>60</v>
      </c>
      <c r="F35" s="116" t="s">
        <v>188</v>
      </c>
      <c r="G35" s="116" t="s">
        <v>95</v>
      </c>
      <c r="H35" s="104"/>
      <c r="I35" s="104"/>
      <c r="K35" s="104"/>
      <c r="L35" s="104"/>
      <c r="N35" s="104"/>
      <c r="Q35" s="104"/>
      <c r="R35" s="104"/>
      <c r="T35" s="104"/>
      <c r="U35" s="104"/>
      <c r="W35" s="115">
        <v>59</v>
      </c>
      <c r="X35" s="116" t="s">
        <v>165</v>
      </c>
      <c r="Y35" s="116" t="s">
        <v>164</v>
      </c>
    </row>
    <row r="36" spans="2:31" s="107" customFormat="1" ht="21" customHeight="1" x14ac:dyDescent="0.2">
      <c r="B36" s="115">
        <v>44</v>
      </c>
      <c r="C36" s="116" t="s">
        <v>25</v>
      </c>
      <c r="D36" s="116" t="s">
        <v>38</v>
      </c>
      <c r="E36" s="104"/>
      <c r="F36" s="104"/>
      <c r="H36" s="104"/>
      <c r="I36" s="104"/>
      <c r="K36" s="104"/>
      <c r="L36" s="104"/>
      <c r="N36" s="104"/>
      <c r="O36" s="104"/>
      <c r="Q36" s="104"/>
      <c r="R36" s="104"/>
      <c r="T36" s="104"/>
      <c r="U36" s="104"/>
      <c r="W36" s="104"/>
      <c r="X36" s="104"/>
      <c r="Z36" s="115">
        <v>43</v>
      </c>
      <c r="AA36" s="116" t="s">
        <v>263</v>
      </c>
      <c r="AB36" s="116" t="s">
        <v>97</v>
      </c>
    </row>
    <row r="37" spans="2:31" s="107" customFormat="1" ht="21" customHeight="1" x14ac:dyDescent="0.2">
      <c r="B37" s="115">
        <v>53</v>
      </c>
      <c r="C37" s="116" t="s">
        <v>138</v>
      </c>
      <c r="D37" s="116" t="s">
        <v>137</v>
      </c>
      <c r="E37" s="104"/>
      <c r="F37" s="104"/>
      <c r="H37" s="104"/>
      <c r="I37" s="104"/>
      <c r="K37" s="104"/>
      <c r="L37" s="104"/>
      <c r="N37" s="104"/>
      <c r="O37" s="104"/>
      <c r="Q37" s="104"/>
      <c r="R37" s="104"/>
      <c r="T37" s="104"/>
      <c r="U37" s="104"/>
      <c r="W37" s="104"/>
      <c r="X37" s="104"/>
      <c r="Z37" s="115">
        <v>54</v>
      </c>
      <c r="AA37" s="116" t="s">
        <v>209</v>
      </c>
      <c r="AB37" s="116" t="s">
        <v>118</v>
      </c>
    </row>
    <row r="39" spans="2:31" x14ac:dyDescent="0.2">
      <c r="B39" s="180" t="s">
        <v>335</v>
      </c>
      <c r="C39" s="117"/>
      <c r="D39" s="124"/>
      <c r="G39" s="124"/>
      <c r="J39" s="124"/>
      <c r="P39" s="124"/>
      <c r="S39" s="124"/>
      <c r="T39" s="120"/>
      <c r="U39" s="120"/>
      <c r="V39" s="124"/>
      <c r="W39" s="120"/>
      <c r="X39" s="120"/>
    </row>
    <row r="40" spans="2:31" x14ac:dyDescent="0.2">
      <c r="C40" s="117"/>
      <c r="D40" s="124"/>
      <c r="G40" s="124"/>
      <c r="K40" s="120"/>
      <c r="L40" s="120"/>
      <c r="M40" s="125" t="s">
        <v>75</v>
      </c>
      <c r="N40" s="124"/>
      <c r="O40" s="126"/>
      <c r="Q40" s="127" t="s">
        <v>320</v>
      </c>
      <c r="S40" s="124"/>
      <c r="T40" s="120"/>
      <c r="U40" s="120"/>
      <c r="V40" s="124"/>
      <c r="W40" s="120"/>
      <c r="X40" s="120"/>
    </row>
    <row r="41" spans="2:31" x14ac:dyDescent="0.2">
      <c r="B41" s="117"/>
      <c r="C41" s="117"/>
      <c r="D41" s="124"/>
      <c r="G41" s="124"/>
      <c r="K41" s="120"/>
      <c r="L41" s="120"/>
      <c r="M41" s="125"/>
      <c r="N41" s="124"/>
      <c r="O41" s="125"/>
      <c r="Q41" s="120"/>
      <c r="S41" s="124"/>
      <c r="T41" s="120"/>
      <c r="U41" s="120"/>
      <c r="V41" s="124"/>
      <c r="W41" s="120"/>
      <c r="X41" s="120"/>
    </row>
    <row r="42" spans="2:31" x14ac:dyDescent="0.2">
      <c r="B42" s="117"/>
      <c r="C42" s="117"/>
      <c r="D42" s="124"/>
      <c r="G42" s="124"/>
      <c r="K42" s="120"/>
      <c r="L42" s="120"/>
      <c r="M42" s="125"/>
      <c r="N42" s="124"/>
      <c r="O42" s="125"/>
      <c r="Q42" s="120"/>
      <c r="S42" s="124"/>
      <c r="T42" s="120"/>
      <c r="U42" s="120"/>
      <c r="V42" s="124"/>
      <c r="W42" s="120"/>
      <c r="X42" s="120"/>
    </row>
    <row r="43" spans="2:31" x14ac:dyDescent="0.2">
      <c r="B43" s="117"/>
      <c r="C43" s="117"/>
      <c r="D43" s="124"/>
      <c r="G43" s="124"/>
      <c r="K43" s="120"/>
      <c r="L43" s="120"/>
      <c r="M43" s="125" t="s">
        <v>76</v>
      </c>
      <c r="N43" s="124"/>
      <c r="O43" s="120"/>
      <c r="Q43" s="127" t="s">
        <v>1</v>
      </c>
      <c r="S43" s="124"/>
      <c r="T43" s="120"/>
      <c r="U43" s="120"/>
      <c r="V43" s="124"/>
      <c r="W43" s="120"/>
      <c r="X43" s="120"/>
    </row>
    <row r="44" spans="2:31" s="107" customFormat="1" ht="14" x14ac:dyDescent="0.2">
      <c r="B44" s="104"/>
      <c r="C44" s="104"/>
      <c r="D44" s="105"/>
      <c r="E44" s="104"/>
      <c r="F44" s="104"/>
      <c r="G44" s="105"/>
      <c r="H44" s="104"/>
      <c r="I44" s="104"/>
      <c r="J44" s="105"/>
      <c r="K44" s="104"/>
      <c r="L44" s="104"/>
      <c r="N44" s="104"/>
      <c r="O44" s="104"/>
      <c r="P44" s="105"/>
      <c r="Q44" s="104"/>
      <c r="R44" s="104"/>
      <c r="S44" s="105"/>
      <c r="V44" s="105"/>
    </row>
  </sheetData>
  <mergeCells count="15">
    <mergeCell ref="T9:V9"/>
    <mergeCell ref="W9:Y9"/>
    <mergeCell ref="Z9:AB9"/>
    <mergeCell ref="N19:P19"/>
    <mergeCell ref="N27:P27"/>
    <mergeCell ref="M2:S2"/>
    <mergeCell ref="M4:S4"/>
    <mergeCell ref="M6:S6"/>
    <mergeCell ref="M8:S8"/>
    <mergeCell ref="B9:D9"/>
    <mergeCell ref="E9:G9"/>
    <mergeCell ref="H9:J9"/>
    <mergeCell ref="K9:M9"/>
    <mergeCell ref="Q9:S9"/>
    <mergeCell ref="M3:S3"/>
  </mergeCells>
  <pageMargins left="0.25" right="0.25" top="0.75" bottom="0.75" header="0.3" footer="0.3"/>
  <pageSetup paperSize="9" scale="50" orientation="landscape" horizontalDpi="0" verticalDpi="0" copies="8"/>
  <headerFooter>
    <oddFooter>&amp;C_x000D_&amp;1#&amp;"Calibri"&amp;10&amp;K000000 Confidentiality level: Restricted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DC2F-568E-A243-A9B3-BE31E17527A2}">
  <dimension ref="B1:H70"/>
  <sheetViews>
    <sheetView workbookViewId="0">
      <selection activeCell="O54" sqref="O54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51" customWidth="1"/>
    <col min="4" max="4" width="25.33203125" style="1" customWidth="1"/>
    <col min="5" max="5" width="11.33203125" style="1" customWidth="1"/>
    <col min="6" max="6" width="13.33203125" style="142" customWidth="1"/>
    <col min="7" max="8" width="13.33203125" style="1" customWidth="1"/>
    <col min="9" max="9" width="10.83203125" style="1" customWidth="1"/>
    <col min="10" max="16384" width="8.83203125" style="1"/>
  </cols>
  <sheetData>
    <row r="1" spans="2:8" ht="17" x14ac:dyDescent="0.2">
      <c r="D1" s="54"/>
    </row>
    <row r="2" spans="2:8" ht="6" customHeight="1" x14ac:dyDescent="0.2">
      <c r="E2" s="53"/>
    </row>
    <row r="3" spans="2:8" ht="17" x14ac:dyDescent="0.2">
      <c r="B3" s="55"/>
      <c r="D3" s="54" t="s">
        <v>21</v>
      </c>
      <c r="F3" s="224"/>
      <c r="G3" s="225"/>
      <c r="H3" s="226"/>
    </row>
    <row r="4" spans="2:8" x14ac:dyDescent="0.2">
      <c r="B4" s="56"/>
      <c r="C4" s="56"/>
      <c r="D4" s="57"/>
      <c r="E4" s="57"/>
      <c r="F4" s="227" t="s">
        <v>318</v>
      </c>
      <c r="G4" s="202"/>
      <c r="H4" s="228"/>
    </row>
    <row r="5" spans="2:8" s="8" customFormat="1" ht="30" x14ac:dyDescent="0.2">
      <c r="B5" s="56" t="s">
        <v>61</v>
      </c>
      <c r="C5" s="56" t="s">
        <v>62</v>
      </c>
      <c r="D5" s="56" t="s">
        <v>63</v>
      </c>
      <c r="E5" s="58" t="s">
        <v>64</v>
      </c>
      <c r="F5" s="59" t="s">
        <v>6</v>
      </c>
      <c r="G5" s="41" t="s">
        <v>22</v>
      </c>
      <c r="H5" s="60" t="s">
        <v>65</v>
      </c>
    </row>
    <row r="6" spans="2:8" x14ac:dyDescent="0.2">
      <c r="B6" s="61">
        <v>1</v>
      </c>
      <c r="C6" s="128" t="s">
        <v>190</v>
      </c>
      <c r="D6" s="129" t="s">
        <v>30</v>
      </c>
      <c r="E6" s="64">
        <f>Table5[[#This Row],[KOPVĒRTĒJUMS]]</f>
        <v>101</v>
      </c>
      <c r="F6" s="65">
        <v>1</v>
      </c>
      <c r="G6" s="62">
        <v>100</v>
      </c>
      <c r="H6" s="66">
        <f>Table5[[#This Row],[KVALIFIKĀCIJA]]+Table5[[#This Row],[FINĀLS]]</f>
        <v>101</v>
      </c>
    </row>
    <row r="7" spans="2:8" x14ac:dyDescent="0.2">
      <c r="B7" s="61">
        <v>2</v>
      </c>
      <c r="C7" s="128" t="s">
        <v>205</v>
      </c>
      <c r="D7" s="129" t="s">
        <v>168</v>
      </c>
      <c r="E7" s="143">
        <f>Table5[[#This Row],[KOPVĒRTĒJUMS]]</f>
        <v>94</v>
      </c>
      <c r="F7" s="144">
        <v>6</v>
      </c>
      <c r="G7" s="62">
        <v>88</v>
      </c>
      <c r="H7" s="145">
        <f>Table5[[#This Row],[KVALIFIKĀCIJA]]+Table5[[#This Row],[FINĀLS]]</f>
        <v>94</v>
      </c>
    </row>
    <row r="8" spans="2:8" x14ac:dyDescent="0.2">
      <c r="B8" s="61">
        <v>3</v>
      </c>
      <c r="C8" s="128" t="s">
        <v>214</v>
      </c>
      <c r="D8" s="129" t="s">
        <v>213</v>
      </c>
      <c r="E8" s="64">
        <f>Table5[[#This Row],[KOPVĒRTĒJUMS]]</f>
        <v>82</v>
      </c>
      <c r="F8" s="65">
        <v>4</v>
      </c>
      <c r="G8" s="62">
        <v>78</v>
      </c>
      <c r="H8" s="66">
        <f>Table5[[#This Row],[KVALIFIKĀCIJA]]+Table5[[#This Row],[FINĀLS]]</f>
        <v>82</v>
      </c>
    </row>
    <row r="9" spans="2:8" x14ac:dyDescent="0.2">
      <c r="B9" s="61">
        <v>4</v>
      </c>
      <c r="C9" s="128" t="s">
        <v>143</v>
      </c>
      <c r="D9" s="129" t="s">
        <v>117</v>
      </c>
      <c r="E9" s="143">
        <f>Table5[[#This Row],[KOPVĒRTĒJUMS]]</f>
        <v>72</v>
      </c>
      <c r="F9" s="144">
        <v>3</v>
      </c>
      <c r="G9" s="62">
        <v>69</v>
      </c>
      <c r="H9" s="145">
        <f>Table5[[#This Row],[KVALIFIKĀCIJA]]+Table5[[#This Row],[FINĀLS]]</f>
        <v>72</v>
      </c>
    </row>
    <row r="10" spans="2:8" x14ac:dyDescent="0.2">
      <c r="B10" s="61">
        <v>5</v>
      </c>
      <c r="C10" s="128" t="s">
        <v>200</v>
      </c>
      <c r="D10" s="129" t="s">
        <v>40</v>
      </c>
      <c r="E10" s="64">
        <f>Table5[[#This Row],[KOPVĒRTĒJUMS]]</f>
        <v>66</v>
      </c>
      <c r="F10" s="65">
        <v>12</v>
      </c>
      <c r="G10" s="62">
        <v>54</v>
      </c>
      <c r="H10" s="66">
        <f>Table5[[#This Row],[KVALIFIKĀCIJA]]+Table5[[#This Row],[FINĀLS]]</f>
        <v>66</v>
      </c>
    </row>
    <row r="11" spans="2:8" x14ac:dyDescent="0.2">
      <c r="B11" s="61">
        <v>6</v>
      </c>
      <c r="C11" s="128" t="s">
        <v>185</v>
      </c>
      <c r="D11" s="129" t="s">
        <v>28</v>
      </c>
      <c r="E11" s="64">
        <f>Table5[[#This Row],[KOPVĒRTĒJUMS]]</f>
        <v>64</v>
      </c>
      <c r="F11" s="65">
        <v>10</v>
      </c>
      <c r="G11" s="62">
        <v>54</v>
      </c>
      <c r="H11" s="66">
        <f>Table5[[#This Row],[KVALIFIKĀCIJA]]+Table5[[#This Row],[FINĀLS]]</f>
        <v>64</v>
      </c>
    </row>
    <row r="12" spans="2:8" x14ac:dyDescent="0.2">
      <c r="B12" s="61">
        <v>7</v>
      </c>
      <c r="C12" s="62" t="s">
        <v>182</v>
      </c>
      <c r="D12" s="63" t="s">
        <v>144</v>
      </c>
      <c r="E12" s="64">
        <f>Table5[[#This Row],[KOPVĒRTĒJUMS]]</f>
        <v>63</v>
      </c>
      <c r="F12" s="65">
        <v>2</v>
      </c>
      <c r="G12" s="62">
        <v>61</v>
      </c>
      <c r="H12" s="66">
        <f>Table5[[#This Row],[KVALIFIKĀCIJA]]+Table5[[#This Row],[FINĀLS]]</f>
        <v>63</v>
      </c>
    </row>
    <row r="13" spans="2:8" x14ac:dyDescent="0.2">
      <c r="B13" s="61">
        <v>8</v>
      </c>
      <c r="C13" s="128" t="s">
        <v>146</v>
      </c>
      <c r="D13" s="129" t="s">
        <v>36</v>
      </c>
      <c r="E13" s="64">
        <f>Table5[[#This Row],[KOPVĒRTĒJUMS]]</f>
        <v>62</v>
      </c>
      <c r="F13" s="65">
        <v>8</v>
      </c>
      <c r="G13" s="62">
        <v>54</v>
      </c>
      <c r="H13" s="66">
        <f>Table5[[#This Row],[KVALIFIKĀCIJA]]+Table5[[#This Row],[FINĀLS]]</f>
        <v>62</v>
      </c>
    </row>
    <row r="14" spans="2:8" x14ac:dyDescent="0.2">
      <c r="B14" s="61">
        <v>9</v>
      </c>
      <c r="C14" s="62" t="s">
        <v>198</v>
      </c>
      <c r="D14" s="63" t="s">
        <v>109</v>
      </c>
      <c r="E14" s="64">
        <f>Table5[[#This Row],[KOPVĒRTĒJUMS]]</f>
        <v>62</v>
      </c>
      <c r="F14" s="65">
        <v>1</v>
      </c>
      <c r="G14" s="62">
        <v>61</v>
      </c>
      <c r="H14" s="66">
        <f>Table5[[#This Row],[KVALIFIKĀCIJA]]+Table5[[#This Row],[FINĀLS]]</f>
        <v>62</v>
      </c>
    </row>
    <row r="15" spans="2:8" x14ac:dyDescent="0.2">
      <c r="B15" s="61">
        <v>10</v>
      </c>
      <c r="C15" s="128" t="s">
        <v>199</v>
      </c>
      <c r="D15" s="129" t="s">
        <v>39</v>
      </c>
      <c r="E15" s="64">
        <f>Table5[[#This Row],[KOPVĒRTĒJUMS]]</f>
        <v>62</v>
      </c>
      <c r="F15" s="65">
        <v>1</v>
      </c>
      <c r="G15" s="62">
        <v>61</v>
      </c>
      <c r="H15" s="66">
        <f>Table5[[#This Row],[KVALIFIKĀCIJA]]+Table5[[#This Row],[FINĀLS]]</f>
        <v>62</v>
      </c>
    </row>
    <row r="16" spans="2:8" x14ac:dyDescent="0.2">
      <c r="B16" s="61">
        <v>11</v>
      </c>
      <c r="C16" s="128" t="s">
        <v>57</v>
      </c>
      <c r="D16" s="129" t="s">
        <v>32</v>
      </c>
      <c r="E16" s="64">
        <f>Table5[[#This Row],[KOPVĒRTĒJUMS]]</f>
        <v>61.25</v>
      </c>
      <c r="F16" s="65">
        <v>0.25</v>
      </c>
      <c r="G16" s="62">
        <v>61</v>
      </c>
      <c r="H16" s="66">
        <f>Table5[[#This Row],[KVALIFIKĀCIJA]]+Table5[[#This Row],[FINĀLS]]</f>
        <v>61.25</v>
      </c>
    </row>
    <row r="17" spans="2:8" x14ac:dyDescent="0.2">
      <c r="B17" s="61">
        <v>12</v>
      </c>
      <c r="C17" s="62" t="s">
        <v>134</v>
      </c>
      <c r="D17" s="63" t="s">
        <v>100</v>
      </c>
      <c r="E17" s="64">
        <f>Table5[[#This Row],[KOPVĒRTĒJUMS]]</f>
        <v>54.5</v>
      </c>
      <c r="F17" s="65">
        <v>0.5</v>
      </c>
      <c r="G17" s="62">
        <v>54</v>
      </c>
      <c r="H17" s="66">
        <f>Table5[[#This Row],[KVALIFIKĀCIJA]]+Table5[[#This Row],[FINĀLS]]</f>
        <v>54.5</v>
      </c>
    </row>
    <row r="18" spans="2:8" x14ac:dyDescent="0.2">
      <c r="B18" s="61">
        <v>13</v>
      </c>
      <c r="C18" s="128" t="s">
        <v>208</v>
      </c>
      <c r="D18" s="129" t="s">
        <v>288</v>
      </c>
      <c r="E18" s="64">
        <f>Table5[[#This Row],[KOPVĒRTĒJUMS]]</f>
        <v>54.5</v>
      </c>
      <c r="F18" s="65">
        <v>0.5</v>
      </c>
      <c r="G18" s="62">
        <v>54</v>
      </c>
      <c r="H18" s="66">
        <f>Table5[[#This Row],[KVALIFIKĀCIJA]]+Table5[[#This Row],[FINĀLS]]</f>
        <v>54.5</v>
      </c>
    </row>
    <row r="19" spans="2:8" x14ac:dyDescent="0.2">
      <c r="B19" s="61">
        <v>14</v>
      </c>
      <c r="C19" s="62" t="s">
        <v>172</v>
      </c>
      <c r="D19" s="63" t="s">
        <v>47</v>
      </c>
      <c r="E19" s="64">
        <f>Table5[[#This Row],[KOPVĒRTĒJUMS]]</f>
        <v>54.5</v>
      </c>
      <c r="F19" s="65">
        <v>0.5</v>
      </c>
      <c r="G19" s="62">
        <v>54</v>
      </c>
      <c r="H19" s="66">
        <f>Table5[[#This Row],[KVALIFIKĀCIJA]]+Table5[[#This Row],[FINĀLS]]</f>
        <v>54.5</v>
      </c>
    </row>
    <row r="20" spans="2:8" x14ac:dyDescent="0.2">
      <c r="B20" s="61">
        <v>15</v>
      </c>
      <c r="C20" s="128" t="s">
        <v>328</v>
      </c>
      <c r="D20" s="129" t="s">
        <v>326</v>
      </c>
      <c r="E20" s="143">
        <f>Table5[[#This Row],[KOPVĒRTĒJUMS]]</f>
        <v>54.5</v>
      </c>
      <c r="F20" s="65">
        <v>0.5</v>
      </c>
      <c r="G20" s="62">
        <v>54</v>
      </c>
      <c r="H20" s="145">
        <f>Table5[[#This Row],[KVALIFIKĀCIJA]]+Table5[[#This Row],[FINĀLS]]</f>
        <v>54.5</v>
      </c>
    </row>
    <row r="21" spans="2:8" x14ac:dyDescent="0.2">
      <c r="B21" s="61">
        <v>16</v>
      </c>
      <c r="C21" s="128" t="s">
        <v>262</v>
      </c>
      <c r="D21" s="129" t="s">
        <v>92</v>
      </c>
      <c r="E21" s="143">
        <f>Table5[[#This Row],[KOPVĒRTĒJUMS]]</f>
        <v>54.25</v>
      </c>
      <c r="F21" s="65">
        <v>0.25</v>
      </c>
      <c r="G21" s="62">
        <v>54</v>
      </c>
      <c r="H21" s="145">
        <f>Table5[[#This Row],[KVALIFIKĀCIJA]]+Table5[[#This Row],[FINĀLS]]</f>
        <v>54.25</v>
      </c>
    </row>
    <row r="22" spans="2:8" x14ac:dyDescent="0.2">
      <c r="B22" s="61">
        <v>17</v>
      </c>
      <c r="C22" s="62" t="s">
        <v>56</v>
      </c>
      <c r="D22" s="63" t="s">
        <v>136</v>
      </c>
      <c r="E22" s="64">
        <f>Table5[[#This Row],[KOPVĒRTĒJUMS]]</f>
        <v>28</v>
      </c>
      <c r="F22" s="65">
        <v>4</v>
      </c>
      <c r="G22" s="62">
        <v>24</v>
      </c>
      <c r="H22" s="66">
        <f>Table5[[#This Row],[KVALIFIKĀCIJA]]+Table5[[#This Row],[FINĀLS]]</f>
        <v>28</v>
      </c>
    </row>
    <row r="23" spans="2:8" x14ac:dyDescent="0.2">
      <c r="B23" s="61">
        <v>18</v>
      </c>
      <c r="C23" s="128" t="s">
        <v>191</v>
      </c>
      <c r="D23" s="129" t="s">
        <v>96</v>
      </c>
      <c r="E23" s="64">
        <f>Table5[[#This Row],[KOPVĒRTĒJUMS]]</f>
        <v>27</v>
      </c>
      <c r="F23" s="65">
        <v>3</v>
      </c>
      <c r="G23" s="62">
        <v>24</v>
      </c>
      <c r="H23" s="66">
        <f>Table5[[#This Row],[KVALIFIKĀCIJA]]+Table5[[#This Row],[FINĀLS]]</f>
        <v>27</v>
      </c>
    </row>
    <row r="24" spans="2:8" x14ac:dyDescent="0.2">
      <c r="B24" s="61">
        <v>19</v>
      </c>
      <c r="C24" s="62" t="s">
        <v>299</v>
      </c>
      <c r="D24" s="63" t="s">
        <v>221</v>
      </c>
      <c r="E24" s="64">
        <f>Table5[[#This Row],[KOPVĒRTĒJUMS]]</f>
        <v>26</v>
      </c>
      <c r="F24" s="65">
        <v>2</v>
      </c>
      <c r="G24" s="62">
        <v>24</v>
      </c>
      <c r="H24" s="66">
        <f>Table5[[#This Row],[KVALIFIKĀCIJA]]+Table5[[#This Row],[FINĀLS]]</f>
        <v>26</v>
      </c>
    </row>
    <row r="25" spans="2:8" x14ac:dyDescent="0.2">
      <c r="B25" s="61">
        <v>20</v>
      </c>
      <c r="C25" s="128" t="s">
        <v>187</v>
      </c>
      <c r="D25" s="129" t="s">
        <v>94</v>
      </c>
      <c r="E25" s="64">
        <f>Table5[[#This Row],[KOPVĒRTĒJUMS]]</f>
        <v>26</v>
      </c>
      <c r="F25" s="65">
        <v>2</v>
      </c>
      <c r="G25" s="62">
        <v>24</v>
      </c>
      <c r="H25" s="66">
        <f>Table5[[#This Row],[KVALIFIKĀCIJA]]+Table5[[#This Row],[FINĀLS]]</f>
        <v>26</v>
      </c>
    </row>
    <row r="26" spans="2:8" x14ac:dyDescent="0.2">
      <c r="B26" s="61">
        <v>21</v>
      </c>
      <c r="C26" s="62" t="s">
        <v>59</v>
      </c>
      <c r="D26" s="63" t="s">
        <v>46</v>
      </c>
      <c r="E26" s="64">
        <f>Table5[[#This Row],[KOPVĒRTĒJUMS]]</f>
        <v>26</v>
      </c>
      <c r="F26" s="65">
        <v>2</v>
      </c>
      <c r="G26" s="62">
        <v>24</v>
      </c>
      <c r="H26" s="66">
        <f>Table5[[#This Row],[KVALIFIKĀCIJA]]+Table5[[#This Row],[FINĀLS]]</f>
        <v>26</v>
      </c>
    </row>
    <row r="27" spans="2:8" s="39" customFormat="1" x14ac:dyDescent="0.2">
      <c r="B27" s="61">
        <v>22</v>
      </c>
      <c r="C27" s="128" t="s">
        <v>177</v>
      </c>
      <c r="D27" s="129" t="s">
        <v>49</v>
      </c>
      <c r="E27" s="64">
        <f>Table5[[#This Row],[KOPVĒRTĒJUMS]]</f>
        <v>25</v>
      </c>
      <c r="F27" s="65">
        <v>1</v>
      </c>
      <c r="G27" s="62">
        <v>24</v>
      </c>
      <c r="H27" s="66">
        <f>Table5[[#This Row],[KVALIFIKĀCIJA]]+Table5[[#This Row],[FINĀLS]]</f>
        <v>25</v>
      </c>
    </row>
    <row r="28" spans="2:8" x14ac:dyDescent="0.2">
      <c r="B28" s="61">
        <v>23</v>
      </c>
      <c r="C28" s="62" t="s">
        <v>151</v>
      </c>
      <c r="D28" s="63" t="s">
        <v>150</v>
      </c>
      <c r="E28" s="64">
        <f>Table5[[#This Row],[KOPVĒRTĒJUMS]]</f>
        <v>24.5</v>
      </c>
      <c r="F28" s="65">
        <v>0.5</v>
      </c>
      <c r="G28" s="62">
        <v>24</v>
      </c>
      <c r="H28" s="66">
        <f>Table5[[#This Row],[KVALIFIKĀCIJA]]+Table5[[#This Row],[FINĀLS]]</f>
        <v>24.5</v>
      </c>
    </row>
    <row r="29" spans="2:8" x14ac:dyDescent="0.2">
      <c r="B29" s="61">
        <v>24</v>
      </c>
      <c r="C29" s="128" t="s">
        <v>216</v>
      </c>
      <c r="D29" s="129" t="s">
        <v>99</v>
      </c>
      <c r="E29" s="143">
        <f>Table5[[#This Row],[KOPVĒRTĒJUMS]]</f>
        <v>24.5</v>
      </c>
      <c r="F29" s="65">
        <v>0.5</v>
      </c>
      <c r="G29" s="62">
        <v>24</v>
      </c>
      <c r="H29" s="145">
        <f>Table5[[#This Row],[KVALIFIKĀCIJA]]+Table5[[#This Row],[FINĀLS]]</f>
        <v>24.5</v>
      </c>
    </row>
    <row r="30" spans="2:8" s="39" customFormat="1" x14ac:dyDescent="0.2">
      <c r="B30" s="61">
        <v>25</v>
      </c>
      <c r="C30" s="128" t="s">
        <v>179</v>
      </c>
      <c r="D30" s="129" t="s">
        <v>50</v>
      </c>
      <c r="E30" s="64">
        <f>Table5[[#This Row],[KOPVĒRTĒJUMS]]</f>
        <v>24.5</v>
      </c>
      <c r="F30" s="65">
        <v>0.5</v>
      </c>
      <c r="G30" s="62">
        <v>24</v>
      </c>
      <c r="H30" s="66">
        <f>Table5[[#This Row],[KVALIFIKĀCIJA]]+Table5[[#This Row],[FINĀLS]]</f>
        <v>24.5</v>
      </c>
    </row>
    <row r="31" spans="2:8" x14ac:dyDescent="0.2">
      <c r="B31" s="61">
        <v>26</v>
      </c>
      <c r="C31" s="62" t="s">
        <v>207</v>
      </c>
      <c r="D31" s="63" t="s">
        <v>116</v>
      </c>
      <c r="E31" s="64">
        <f>Table5[[#This Row],[KOPVĒRTĒJUMS]]</f>
        <v>24.5</v>
      </c>
      <c r="F31" s="65">
        <v>0.5</v>
      </c>
      <c r="G31" s="62">
        <v>24</v>
      </c>
      <c r="H31" s="66">
        <f>Table5[[#This Row],[KVALIFIKĀCIJA]]+Table5[[#This Row],[FINĀLS]]</f>
        <v>24.5</v>
      </c>
    </row>
    <row r="32" spans="2:8" x14ac:dyDescent="0.2">
      <c r="B32" s="61">
        <v>27</v>
      </c>
      <c r="C32" s="128" t="s">
        <v>206</v>
      </c>
      <c r="D32" s="129" t="s">
        <v>115</v>
      </c>
      <c r="E32" s="143">
        <f>Table5[[#This Row],[KOPVĒRTĒJUMS]]</f>
        <v>24.25</v>
      </c>
      <c r="F32" s="65">
        <v>0.25</v>
      </c>
      <c r="G32" s="62">
        <v>24</v>
      </c>
      <c r="H32" s="145">
        <f>Table5[[#This Row],[KVALIFIKĀCIJA]]+Table5[[#This Row],[FINĀLS]]</f>
        <v>24.25</v>
      </c>
    </row>
    <row r="33" spans="2:8" x14ac:dyDescent="0.2">
      <c r="B33" s="61">
        <v>28</v>
      </c>
      <c r="C33" s="128" t="s">
        <v>296</v>
      </c>
      <c r="D33" s="129" t="s">
        <v>114</v>
      </c>
      <c r="E33" s="143">
        <f>Table5[[#This Row],[KOPVĒRTĒJUMS]]</f>
        <v>24.25</v>
      </c>
      <c r="F33" s="65">
        <v>0.25</v>
      </c>
      <c r="G33" s="62">
        <v>24</v>
      </c>
      <c r="H33" s="145">
        <f>Table5[[#This Row],[KVALIFIKĀCIJA]]+Table5[[#This Row],[FINĀLS]]</f>
        <v>24.25</v>
      </c>
    </row>
    <row r="34" spans="2:8" s="39" customFormat="1" x14ac:dyDescent="0.2">
      <c r="B34" s="61">
        <v>29</v>
      </c>
      <c r="C34" s="128" t="s">
        <v>169</v>
      </c>
      <c r="D34" s="129" t="s">
        <v>107</v>
      </c>
      <c r="E34" s="143">
        <f>Table5[[#This Row],[KOPVĒRTĒJUMS]]</f>
        <v>24.25</v>
      </c>
      <c r="F34" s="65">
        <v>0.25</v>
      </c>
      <c r="G34" s="62">
        <v>24</v>
      </c>
      <c r="H34" s="145">
        <f>Table5[[#This Row],[KVALIFIKĀCIJA]]+Table5[[#This Row],[FINĀLS]]</f>
        <v>24.25</v>
      </c>
    </row>
    <row r="35" spans="2:8" x14ac:dyDescent="0.2">
      <c r="B35" s="61">
        <v>30</v>
      </c>
      <c r="C35" s="128" t="s">
        <v>217</v>
      </c>
      <c r="D35" s="129" t="s">
        <v>156</v>
      </c>
      <c r="E35" s="143">
        <f>Table5[[#This Row],[KOPVĒRTĒJUMS]]</f>
        <v>24.25</v>
      </c>
      <c r="F35" s="65">
        <v>0.25</v>
      </c>
      <c r="G35" s="62">
        <v>24</v>
      </c>
      <c r="H35" s="145">
        <f>Table5[[#This Row],[KVALIFIKĀCIJA]]+Table5[[#This Row],[FINĀLS]]</f>
        <v>24.25</v>
      </c>
    </row>
    <row r="36" spans="2:8" x14ac:dyDescent="0.2">
      <c r="B36" s="61">
        <v>31</v>
      </c>
      <c r="C36" s="128" t="s">
        <v>240</v>
      </c>
      <c r="D36" s="129" t="s">
        <v>311</v>
      </c>
      <c r="E36" s="64">
        <f>Table5[[#This Row],[KOPVĒRTĒJUMS]]</f>
        <v>24.25</v>
      </c>
      <c r="F36" s="65">
        <v>0.25</v>
      </c>
      <c r="G36" s="62">
        <v>24</v>
      </c>
      <c r="H36" s="66">
        <f>Table5[[#This Row],[KVALIFIKĀCIJA]]+Table5[[#This Row],[FINĀLS]]</f>
        <v>24.25</v>
      </c>
    </row>
    <row r="37" spans="2:8" x14ac:dyDescent="0.2">
      <c r="B37" s="61">
        <v>32</v>
      </c>
      <c r="C37" s="128" t="s">
        <v>219</v>
      </c>
      <c r="D37" s="129" t="s">
        <v>152</v>
      </c>
      <c r="E37" s="143">
        <f>Table5[[#This Row],[KOPVĒRTĒJUMS]]</f>
        <v>24.25</v>
      </c>
      <c r="F37" s="65">
        <v>0.25</v>
      </c>
      <c r="G37" s="62">
        <v>24</v>
      </c>
      <c r="H37" s="145">
        <f>Table5[[#This Row],[KVALIFIKĀCIJA]]+Table5[[#This Row],[FINĀLS]]</f>
        <v>24.25</v>
      </c>
    </row>
    <row r="38" spans="2:8" x14ac:dyDescent="0.2">
      <c r="B38" s="61">
        <v>33</v>
      </c>
      <c r="C38" s="128" t="s">
        <v>201</v>
      </c>
      <c r="D38" s="129" t="s">
        <v>111</v>
      </c>
      <c r="E38" s="64">
        <f>Table5[[#This Row],[KOPVĒRTĒJUMS]]</f>
        <v>23.1</v>
      </c>
      <c r="F38" s="65">
        <v>0.1</v>
      </c>
      <c r="G38" s="62">
        <v>23</v>
      </c>
      <c r="H38" s="66">
        <f>Table5[[#This Row],[KVALIFIKĀCIJA]]+Table5[[#This Row],[FINĀLS]]</f>
        <v>23.1</v>
      </c>
    </row>
    <row r="39" spans="2:8" x14ac:dyDescent="0.2">
      <c r="B39" s="61">
        <v>34</v>
      </c>
      <c r="C39" s="62" t="s">
        <v>160</v>
      </c>
      <c r="D39" s="63" t="s">
        <v>159</v>
      </c>
      <c r="E39" s="64">
        <f>Table5[[#This Row],[KOPVĒRTĒJUMS]]</f>
        <v>21.1</v>
      </c>
      <c r="F39" s="65">
        <v>0.1</v>
      </c>
      <c r="G39" s="62">
        <v>21</v>
      </c>
      <c r="H39" s="66">
        <f>Table5[[#This Row],[KVALIFIKĀCIJA]]+Table5[[#This Row],[FINĀLS]]</f>
        <v>21.1</v>
      </c>
    </row>
    <row r="40" spans="2:8" s="39" customFormat="1" x14ac:dyDescent="0.2">
      <c r="B40" s="61">
        <v>35</v>
      </c>
      <c r="C40" s="62" t="s">
        <v>329</v>
      </c>
      <c r="D40" s="63" t="s">
        <v>324</v>
      </c>
      <c r="E40" s="64">
        <f>Table5[[#This Row],[KOPVĒRTĒJUMS]]</f>
        <v>19.100000000000001</v>
      </c>
      <c r="F40" s="65">
        <v>0.1</v>
      </c>
      <c r="G40" s="62">
        <v>19</v>
      </c>
      <c r="H40" s="66">
        <f>Table5[[#This Row],[KVALIFIKĀCIJA]]+Table5[[#This Row],[FINĀLS]]</f>
        <v>19.100000000000001</v>
      </c>
    </row>
    <row r="41" spans="2:8" s="39" customFormat="1" x14ac:dyDescent="0.2">
      <c r="B41" s="61">
        <v>36</v>
      </c>
      <c r="C41" s="62" t="s">
        <v>327</v>
      </c>
      <c r="D41" s="63" t="s">
        <v>325</v>
      </c>
      <c r="E41" s="64">
        <f>Table5[[#This Row],[KOPVĒRTĒJUMS]]</f>
        <v>17.100000000000001</v>
      </c>
      <c r="F41" s="65">
        <v>0.1</v>
      </c>
      <c r="G41" s="62">
        <v>17</v>
      </c>
      <c r="H41" s="66">
        <f>Table5[[#This Row],[KVALIFIKĀCIJA]]+Table5[[#This Row],[FINĀLS]]</f>
        <v>17.100000000000001</v>
      </c>
    </row>
    <row r="42" spans="2:8" s="39" customFormat="1" x14ac:dyDescent="0.2">
      <c r="B42" s="61">
        <v>37</v>
      </c>
      <c r="C42" s="128" t="s">
        <v>138</v>
      </c>
      <c r="D42" s="129" t="s">
        <v>137</v>
      </c>
      <c r="E42" s="64">
        <f>Table5[[#This Row],[KOPVĒRTĒJUMS]]</f>
        <v>15.1</v>
      </c>
      <c r="F42" s="65">
        <v>0.1</v>
      </c>
      <c r="G42" s="62">
        <v>15</v>
      </c>
      <c r="H42" s="66">
        <f>Table5[[#This Row],[KVALIFIKĀCIJA]]+Table5[[#This Row],[FINĀLS]]</f>
        <v>15.1</v>
      </c>
    </row>
    <row r="43" spans="2:8" s="39" customFormat="1" x14ac:dyDescent="0.2">
      <c r="B43" s="61">
        <v>38</v>
      </c>
      <c r="C43" s="128" t="s">
        <v>209</v>
      </c>
      <c r="D43" s="129" t="s">
        <v>118</v>
      </c>
      <c r="E43" s="64">
        <f>Table5[[#This Row],[KOPVĒRTĒJUMS]]</f>
        <v>15.1</v>
      </c>
      <c r="F43" s="65">
        <v>0.1</v>
      </c>
      <c r="G43" s="62">
        <v>15</v>
      </c>
      <c r="H43" s="66">
        <f>Table5[[#This Row],[KVALIFIKĀCIJA]]+Table5[[#This Row],[FINĀLS]]</f>
        <v>15.1</v>
      </c>
    </row>
    <row r="44" spans="2:8" s="39" customFormat="1" x14ac:dyDescent="0.2">
      <c r="B44" s="61">
        <v>39</v>
      </c>
      <c r="C44" s="61" t="s">
        <v>204</v>
      </c>
      <c r="D44" s="49" t="s">
        <v>287</v>
      </c>
      <c r="E44" s="64">
        <f>Table5[[#This Row],[KOPVĒRTĒJUMS]]</f>
        <v>15.1</v>
      </c>
      <c r="F44" s="65">
        <v>0.1</v>
      </c>
      <c r="G44" s="62">
        <v>15</v>
      </c>
      <c r="H44" s="66">
        <f>Table5[[#This Row],[KVALIFIKĀCIJA]]+Table5[[#This Row],[FINĀLS]]</f>
        <v>15.1</v>
      </c>
    </row>
    <row r="45" spans="2:8" s="39" customFormat="1" x14ac:dyDescent="0.2">
      <c r="B45" s="61">
        <v>40</v>
      </c>
      <c r="C45" s="128" t="s">
        <v>55</v>
      </c>
      <c r="D45" s="129" t="s">
        <v>280</v>
      </c>
      <c r="E45" s="143">
        <f>Table5[[#This Row],[KOPVĒRTĒJUMS]]</f>
        <v>15.1</v>
      </c>
      <c r="F45" s="65">
        <v>0.1</v>
      </c>
      <c r="G45" s="62">
        <v>15</v>
      </c>
      <c r="H45" s="145">
        <f>Table5[[#This Row],[KVALIFIKĀCIJA]]+Table5[[#This Row],[FINĀLS]]</f>
        <v>15.1</v>
      </c>
    </row>
    <row r="46" spans="2:8" s="39" customFormat="1" x14ac:dyDescent="0.2">
      <c r="B46" s="61">
        <v>41</v>
      </c>
      <c r="C46" s="128" t="s">
        <v>167</v>
      </c>
      <c r="D46" s="129" t="s">
        <v>35</v>
      </c>
      <c r="E46" s="64">
        <f>Table5[[#This Row],[KOPVĒRTĒJUMS]]</f>
        <v>10.1</v>
      </c>
      <c r="F46" s="65">
        <v>0.1</v>
      </c>
      <c r="G46" s="62">
        <v>10</v>
      </c>
      <c r="H46" s="66">
        <f>Table5[[#This Row],[KVALIFIKĀCIJA]]+Table5[[#This Row],[FINĀLS]]</f>
        <v>10.1</v>
      </c>
    </row>
    <row r="47" spans="2:8" s="39" customFormat="1" x14ac:dyDescent="0.2">
      <c r="B47" s="61">
        <v>42</v>
      </c>
      <c r="C47" s="62" t="s">
        <v>141</v>
      </c>
      <c r="D47" s="63" t="s">
        <v>31</v>
      </c>
      <c r="E47" s="64">
        <f>Table5[[#This Row],[KOPVĒRTĒJUMS]]</f>
        <v>10.1</v>
      </c>
      <c r="F47" s="65">
        <v>0.1</v>
      </c>
      <c r="G47" s="62">
        <v>10</v>
      </c>
      <c r="H47" s="66">
        <f>Table5[[#This Row],[KVALIFIKĀCIJA]]+Table5[[#This Row],[FINĀLS]]</f>
        <v>10.1</v>
      </c>
    </row>
    <row r="48" spans="2:8" s="39" customFormat="1" x14ac:dyDescent="0.2">
      <c r="B48" s="61">
        <v>43</v>
      </c>
      <c r="C48" s="62" t="s">
        <v>195</v>
      </c>
      <c r="D48" s="67" t="s">
        <v>33</v>
      </c>
      <c r="E48" s="64">
        <f>Table5[[#This Row],[KOPVĒRTĒJUMS]]</f>
        <v>10.1</v>
      </c>
      <c r="F48" s="65">
        <v>0.1</v>
      </c>
      <c r="G48" s="62">
        <v>10</v>
      </c>
      <c r="H48" s="66">
        <f>Table5[[#This Row],[KVALIFIKĀCIJA]]+Table5[[#This Row],[FINĀLS]]</f>
        <v>10.1</v>
      </c>
    </row>
    <row r="49" spans="2:8" s="39" customFormat="1" x14ac:dyDescent="0.2">
      <c r="B49" s="61">
        <v>44</v>
      </c>
      <c r="C49" s="62" t="s">
        <v>196</v>
      </c>
      <c r="D49" s="63" t="s">
        <v>37</v>
      </c>
      <c r="E49" s="64">
        <f>Table5[[#This Row],[KOPVĒRTĒJUMS]]</f>
        <v>10.1</v>
      </c>
      <c r="F49" s="65">
        <v>0.1</v>
      </c>
      <c r="G49" s="62">
        <v>10</v>
      </c>
      <c r="H49" s="66">
        <f>Table5[[#This Row],[KVALIFIKĀCIJA]]+Table5[[#This Row],[FINĀLS]]</f>
        <v>10.1</v>
      </c>
    </row>
    <row r="50" spans="2:8" s="39" customFormat="1" x14ac:dyDescent="0.2">
      <c r="B50" s="61">
        <v>45</v>
      </c>
      <c r="C50" s="128" t="s">
        <v>181</v>
      </c>
      <c r="D50" s="129" t="s">
        <v>52</v>
      </c>
      <c r="E50" s="143">
        <f>Table5[[#This Row],[KOPVĒRTĒJUMS]]</f>
        <v>10.1</v>
      </c>
      <c r="F50" s="65">
        <v>0.1</v>
      </c>
      <c r="G50" s="62">
        <v>10</v>
      </c>
      <c r="H50" s="145">
        <f>Table5[[#This Row],[KVALIFIKĀCIJA]]+Table5[[#This Row],[FINĀLS]]</f>
        <v>10.1</v>
      </c>
    </row>
    <row r="51" spans="2:8" s="39" customFormat="1" x14ac:dyDescent="0.2">
      <c r="B51" s="61">
        <v>46</v>
      </c>
      <c r="C51" s="128" t="s">
        <v>165</v>
      </c>
      <c r="D51" s="129" t="s">
        <v>164</v>
      </c>
      <c r="E51" s="143">
        <f>Table5[[#This Row],[KOPVĒRTĒJUMS]]</f>
        <v>10.1</v>
      </c>
      <c r="F51" s="65">
        <v>0.1</v>
      </c>
      <c r="G51" s="62">
        <v>10</v>
      </c>
      <c r="H51" s="145">
        <f>Table5[[#This Row],[KVALIFIKĀCIJA]]+Table5[[#This Row],[FINĀLS]]</f>
        <v>10.1</v>
      </c>
    </row>
    <row r="52" spans="2:8" s="39" customFormat="1" x14ac:dyDescent="0.2">
      <c r="B52" s="61">
        <v>47</v>
      </c>
      <c r="C52" s="128" t="s">
        <v>188</v>
      </c>
      <c r="D52" s="129" t="s">
        <v>95</v>
      </c>
      <c r="E52" s="143">
        <f>Table5[[#This Row],[KOPVĒRTĒJUMS]]</f>
        <v>10.1</v>
      </c>
      <c r="F52" s="65">
        <v>0.1</v>
      </c>
      <c r="G52" s="62">
        <v>10</v>
      </c>
      <c r="H52" s="145">
        <f>Table5[[#This Row],[KVALIFIKĀCIJA]]+Table5[[#This Row],[FINĀLS]]</f>
        <v>10.1</v>
      </c>
    </row>
    <row r="53" spans="2:8" s="39" customFormat="1" x14ac:dyDescent="0.2">
      <c r="B53" s="61">
        <v>48</v>
      </c>
      <c r="C53" s="62" t="s">
        <v>297</v>
      </c>
      <c r="D53" s="63" t="s">
        <v>282</v>
      </c>
      <c r="E53" s="64">
        <f>Table5[[#This Row],[KOPVĒRTĒJUMS]]</f>
        <v>5.0999999999999996</v>
      </c>
      <c r="F53" s="65">
        <v>0.1</v>
      </c>
      <c r="G53" s="62">
        <v>5</v>
      </c>
      <c r="H53" s="66">
        <f>Table5[[#This Row],[KVALIFIKĀCIJA]]+Table5[[#This Row],[FINĀLS]]</f>
        <v>5.0999999999999996</v>
      </c>
    </row>
    <row r="54" spans="2:8" s="39" customFormat="1" x14ac:dyDescent="0.2">
      <c r="B54" s="61">
        <v>49</v>
      </c>
      <c r="C54" s="62" t="s">
        <v>176</v>
      </c>
      <c r="D54" s="63" t="s">
        <v>90</v>
      </c>
      <c r="E54" s="64">
        <f>Table5[[#This Row],[KOPVĒRTĒJUMS]]</f>
        <v>5.0999999999999996</v>
      </c>
      <c r="F54" s="65">
        <v>0.1</v>
      </c>
      <c r="G54" s="62">
        <v>5</v>
      </c>
      <c r="H54" s="66">
        <f>Table5[[#This Row],[KVALIFIKĀCIJA]]+Table5[[#This Row],[FINĀLS]]</f>
        <v>5.0999999999999996</v>
      </c>
    </row>
    <row r="55" spans="2:8" s="39" customFormat="1" x14ac:dyDescent="0.2">
      <c r="B55" s="61">
        <v>50</v>
      </c>
      <c r="C55" s="128" t="s">
        <v>24</v>
      </c>
      <c r="D55" s="129" t="s">
        <v>34</v>
      </c>
      <c r="E55" s="143">
        <f>Table5[[#This Row],[KOPVĒRTĒJUMS]]</f>
        <v>5.0999999999999996</v>
      </c>
      <c r="F55" s="65">
        <v>0.1</v>
      </c>
      <c r="G55" s="62">
        <v>5</v>
      </c>
      <c r="H55" s="145">
        <f>Table5[[#This Row],[KVALIFIKĀCIJA]]+Table5[[#This Row],[FINĀLS]]</f>
        <v>5.0999999999999996</v>
      </c>
    </row>
    <row r="56" spans="2:8" s="39" customFormat="1" x14ac:dyDescent="0.2">
      <c r="B56" s="61">
        <v>51</v>
      </c>
      <c r="C56" s="62" t="s">
        <v>330</v>
      </c>
      <c r="D56" s="63" t="s">
        <v>323</v>
      </c>
      <c r="E56" s="64">
        <f>Table5[[#This Row],[KOPVĒRTĒJUMS]]</f>
        <v>5.0999999999999996</v>
      </c>
      <c r="F56" s="65">
        <v>0.1</v>
      </c>
      <c r="G56" s="62">
        <v>5</v>
      </c>
      <c r="H56" s="66">
        <f>Table5[[#This Row],[KVALIFIKĀCIJA]]+Table5[[#This Row],[FINĀLS]]</f>
        <v>5.0999999999999996</v>
      </c>
    </row>
    <row r="57" spans="2:8" s="39" customFormat="1" x14ac:dyDescent="0.2">
      <c r="B57" s="61">
        <v>52</v>
      </c>
      <c r="C57" s="62" t="s">
        <v>263</v>
      </c>
      <c r="D57" s="63" t="s">
        <v>97</v>
      </c>
      <c r="E57" s="64">
        <f>Table5[[#This Row],[KOPVĒRTĒJUMS]]</f>
        <v>5.0999999999999996</v>
      </c>
      <c r="F57" s="65">
        <v>0.1</v>
      </c>
      <c r="G57" s="62">
        <v>5</v>
      </c>
      <c r="H57" s="66">
        <f>Table5[[#This Row],[KVALIFIKĀCIJA]]+Table5[[#This Row],[FINĀLS]]</f>
        <v>5.0999999999999996</v>
      </c>
    </row>
    <row r="58" spans="2:8" s="39" customFormat="1" x14ac:dyDescent="0.2">
      <c r="B58" s="61">
        <v>53</v>
      </c>
      <c r="C58" s="62" t="s">
        <v>25</v>
      </c>
      <c r="D58" s="63" t="s">
        <v>38</v>
      </c>
      <c r="E58" s="64">
        <f>Table5[[#This Row],[KOPVĒRTĒJUMS]]</f>
        <v>5.0999999999999996</v>
      </c>
      <c r="F58" s="65">
        <v>0.1</v>
      </c>
      <c r="G58" s="62">
        <v>5</v>
      </c>
      <c r="H58" s="66">
        <f>Table5[[#This Row],[KVALIFIKĀCIJA]]+Table5[[#This Row],[FINĀLS]]</f>
        <v>5.0999999999999996</v>
      </c>
    </row>
    <row r="59" spans="2:8" s="39" customFormat="1" x14ac:dyDescent="0.2">
      <c r="B59" s="61">
        <v>54</v>
      </c>
      <c r="C59" s="128" t="s">
        <v>193</v>
      </c>
      <c r="D59" s="129" t="s">
        <v>104</v>
      </c>
      <c r="E59" s="143">
        <f>Table5[[#This Row],[KOPVĒRTĒJUMS]]</f>
        <v>5.0999999999999996</v>
      </c>
      <c r="F59" s="65">
        <v>0.1</v>
      </c>
      <c r="G59" s="62">
        <v>5</v>
      </c>
      <c r="H59" s="145">
        <f>Table5[[#This Row],[KVALIFIKĀCIJA]]+Table5[[#This Row],[FINĀLS]]</f>
        <v>5.0999999999999996</v>
      </c>
    </row>
    <row r="60" spans="2:8" s="39" customFormat="1" x14ac:dyDescent="0.2">
      <c r="B60" s="61">
        <v>55</v>
      </c>
      <c r="C60" s="62" t="s">
        <v>155</v>
      </c>
      <c r="D60" s="63" t="s">
        <v>154</v>
      </c>
      <c r="E60" s="64">
        <f>Table5[[#This Row],[KOPVĒRTĒJUMS]]</f>
        <v>5.0999999999999996</v>
      </c>
      <c r="F60" s="65">
        <v>0.1</v>
      </c>
      <c r="G60" s="62">
        <v>5</v>
      </c>
      <c r="H60" s="66">
        <f>Table5[[#This Row],[KVALIFIKĀCIJA]]+Table5[[#This Row],[FINĀLS]]</f>
        <v>5.0999999999999996</v>
      </c>
    </row>
    <row r="61" spans="2:8" s="39" customFormat="1" x14ac:dyDescent="0.2">
      <c r="B61" s="61">
        <v>56</v>
      </c>
      <c r="C61" s="62" t="s">
        <v>58</v>
      </c>
      <c r="D61" s="63" t="s">
        <v>73</v>
      </c>
      <c r="E61" s="64">
        <f>Table5[[#This Row],[KOPVĒRTĒJUMS]]</f>
        <v>5.0999999999999996</v>
      </c>
      <c r="F61" s="65">
        <v>0.1</v>
      </c>
      <c r="G61" s="62">
        <v>5</v>
      </c>
      <c r="H61" s="66">
        <f>Table5[[#This Row],[KVALIFIKĀCIJA]]+Table5[[#This Row],[FINĀLS]]</f>
        <v>5.0999999999999996</v>
      </c>
    </row>
    <row r="62" spans="2:8" s="39" customFormat="1" x14ac:dyDescent="0.2">
      <c r="B62" s="61">
        <v>57</v>
      </c>
      <c r="C62" s="62" t="s">
        <v>284</v>
      </c>
      <c r="D62" s="63" t="s">
        <v>331</v>
      </c>
      <c r="E62" s="64">
        <f>Table5[[#This Row],[KOPVĒRTĒJUMS]]</f>
        <v>5.0999999999999996</v>
      </c>
      <c r="F62" s="65">
        <v>0.1</v>
      </c>
      <c r="G62" s="62">
        <v>5</v>
      </c>
      <c r="H62" s="66">
        <f>Table5[[#This Row],[KVALIFIKĀCIJA]]+Table5[[#This Row],[FINĀLS]]</f>
        <v>5.0999999999999996</v>
      </c>
    </row>
    <row r="63" spans="2:8" s="39" customFormat="1" x14ac:dyDescent="0.2">
      <c r="B63" s="61">
        <v>58</v>
      </c>
      <c r="C63" s="62" t="s">
        <v>186</v>
      </c>
      <c r="D63" s="63" t="s">
        <v>29</v>
      </c>
      <c r="E63" s="64">
        <f>Table5[[#This Row],[KOPVĒRTĒJUMS]]</f>
        <v>5.0999999999999996</v>
      </c>
      <c r="F63" s="65">
        <v>0.1</v>
      </c>
      <c r="G63" s="62">
        <v>5</v>
      </c>
      <c r="H63" s="66">
        <f>Table5[[#This Row],[KVALIFIKĀCIJA]]+Table5[[#This Row],[FINĀLS]]</f>
        <v>5.0999999999999996</v>
      </c>
    </row>
    <row r="64" spans="2:8" s="39" customFormat="1" x14ac:dyDescent="0.2">
      <c r="B64" s="61">
        <v>59</v>
      </c>
      <c r="C64" s="128" t="s">
        <v>129</v>
      </c>
      <c r="D64" s="129" t="s">
        <v>128</v>
      </c>
      <c r="E64" s="64">
        <f>Table5[[#This Row],[KOPVĒRTĒJUMS]]</f>
        <v>5.0999999999999996</v>
      </c>
      <c r="F64" s="65">
        <v>0.1</v>
      </c>
      <c r="G64" s="62">
        <v>5</v>
      </c>
      <c r="H64" s="66">
        <f>Table5[[#This Row],[KVALIFIKĀCIJA]]+Table5[[#This Row],[FINĀLS]]</f>
        <v>5.0999999999999996</v>
      </c>
    </row>
    <row r="65" spans="2:8" s="39" customFormat="1" x14ac:dyDescent="0.2">
      <c r="B65" s="61">
        <v>60</v>
      </c>
      <c r="C65" s="128" t="s">
        <v>147</v>
      </c>
      <c r="D65" s="129" t="s">
        <v>98</v>
      </c>
      <c r="E65" s="143">
        <f>Table5[[#This Row],[KOPVĒRTĒJUMS]]</f>
        <v>5.0999999999999996</v>
      </c>
      <c r="F65" s="65">
        <v>0.1</v>
      </c>
      <c r="G65" s="62">
        <v>5</v>
      </c>
      <c r="H65" s="145">
        <f>Table5[[#This Row],[KVALIFIKĀCIJA]]+Table5[[#This Row],[FINĀLS]]</f>
        <v>5.0999999999999996</v>
      </c>
    </row>
    <row r="66" spans="2:8" s="39" customFormat="1" x14ac:dyDescent="0.2">
      <c r="B66" s="61">
        <v>61</v>
      </c>
      <c r="C66" s="62" t="s">
        <v>298</v>
      </c>
      <c r="D66" s="63" t="s">
        <v>285</v>
      </c>
      <c r="E66" s="64">
        <f>Table5[[#This Row],[KOPVĒRTĒJUMS]]</f>
        <v>5.0999999999999996</v>
      </c>
      <c r="F66" s="65">
        <v>0.1</v>
      </c>
      <c r="G66" s="62">
        <v>5</v>
      </c>
      <c r="H66" s="66">
        <f>Table5[[#This Row],[KVALIFIKĀCIJA]]+Table5[[#This Row],[FINĀLS]]</f>
        <v>5.0999999999999996</v>
      </c>
    </row>
    <row r="67" spans="2:8" s="39" customFormat="1" x14ac:dyDescent="0.2">
      <c r="B67" s="61">
        <v>62</v>
      </c>
      <c r="C67" s="62" t="s">
        <v>192</v>
      </c>
      <c r="D67" s="63" t="s">
        <v>140</v>
      </c>
      <c r="E67" s="64">
        <f>Table5[[#This Row],[KOPVĒRTĒJUMS]]</f>
        <v>0</v>
      </c>
      <c r="F67" s="65">
        <v>0</v>
      </c>
      <c r="G67" s="62">
        <v>0</v>
      </c>
      <c r="H67" s="66">
        <f>Table5[[#This Row],[KVALIFIKĀCIJA]]+Table5[[#This Row],[FINĀLS]]</f>
        <v>0</v>
      </c>
    </row>
    <row r="68" spans="2:8" s="39" customFormat="1" x14ac:dyDescent="0.2">
      <c r="B68" s="61">
        <v>63</v>
      </c>
      <c r="C68" s="128" t="s">
        <v>26</v>
      </c>
      <c r="D68" s="129" t="s">
        <v>41</v>
      </c>
      <c r="E68" s="64">
        <f>Table5[[#This Row],[KOPVĒRTĒJUMS]]</f>
        <v>0</v>
      </c>
      <c r="F68" s="65">
        <v>0</v>
      </c>
      <c r="G68" s="62">
        <v>0</v>
      </c>
      <c r="H68" s="66">
        <f>Table5[[#This Row],[KVALIFIKĀCIJA]]+Table5[[#This Row],[FINĀLS]]</f>
        <v>0</v>
      </c>
    </row>
    <row r="69" spans="2:8" x14ac:dyDescent="0.2">
      <c r="D69" s="67"/>
    </row>
    <row r="70" spans="2:8" x14ac:dyDescent="0.2">
      <c r="D70" s="67"/>
    </row>
  </sheetData>
  <mergeCells count="2">
    <mergeCell ref="F3:H3"/>
    <mergeCell ref="F4:H4"/>
  </mergeCells>
  <conditionalFormatting sqref="C6:C68">
    <cfRule type="duplicateValues" dxfId="18" priority="191"/>
    <cfRule type="duplicateValues" dxfId="17" priority="192"/>
  </conditionalFormatting>
  <pageMargins left="0.7" right="0.7" top="0.75" bottom="0.75" header="0.3" footer="0.3"/>
  <pageSetup paperSize="9" orientation="landscape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5D19-C9B3-6B47-846C-B2162F11EA70}">
  <dimension ref="B1:T84"/>
  <sheetViews>
    <sheetView zoomScaleNormal="100" workbookViewId="0">
      <selection activeCell="H87" sqref="H87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65" customWidth="1"/>
    <col min="4" max="4" width="25.33203125" style="1" customWidth="1"/>
    <col min="5" max="5" width="11.33203125" style="1" customWidth="1"/>
    <col min="6" max="6" width="13.33203125" style="165" customWidth="1"/>
    <col min="7" max="8" width="13.33203125" style="1" customWidth="1"/>
    <col min="9" max="9" width="13.33203125" style="165" customWidth="1"/>
    <col min="10" max="11" width="13.33203125" style="1" customWidth="1"/>
    <col min="12" max="12" width="13.33203125" style="167" customWidth="1"/>
    <col min="13" max="14" width="13.33203125" style="1" customWidth="1"/>
    <col min="15" max="15" width="13.33203125" style="165" customWidth="1"/>
    <col min="16" max="17" width="13.33203125" style="1" customWidth="1"/>
    <col min="18" max="19" width="10.83203125" style="1" customWidth="1"/>
    <col min="20" max="16384" width="8.83203125" style="1"/>
  </cols>
  <sheetData>
    <row r="1" spans="2:20" x14ac:dyDescent="0.2">
      <c r="B1" s="188" t="s">
        <v>340</v>
      </c>
      <c r="C1" s="189"/>
      <c r="D1" s="190" t="s">
        <v>341</v>
      </c>
      <c r="E1" s="190"/>
      <c r="F1" s="191" t="s">
        <v>342</v>
      </c>
      <c r="G1" s="190"/>
      <c r="H1" s="190"/>
      <c r="I1" s="192" t="s">
        <v>343</v>
      </c>
      <c r="J1" s="190"/>
      <c r="K1" s="190"/>
      <c r="L1" s="189"/>
      <c r="M1" s="190"/>
      <c r="N1" s="190"/>
      <c r="O1" s="189"/>
      <c r="P1" s="190"/>
      <c r="Q1" s="190"/>
      <c r="R1" s="189"/>
      <c r="S1" s="190"/>
      <c r="T1" s="190"/>
    </row>
    <row r="2" spans="2:20" ht="17" x14ac:dyDescent="0.2">
      <c r="D2" s="164"/>
    </row>
    <row r="3" spans="2:20" ht="6" customHeight="1" x14ac:dyDescent="0.2">
      <c r="E3" s="166"/>
    </row>
    <row r="4" spans="2:20" ht="17" x14ac:dyDescent="0.2">
      <c r="B4" s="55"/>
      <c r="D4" s="164" t="s">
        <v>21</v>
      </c>
      <c r="F4" s="224" t="s">
        <v>60</v>
      </c>
      <c r="G4" s="225"/>
      <c r="H4" s="226"/>
      <c r="I4" s="224" t="s">
        <v>279</v>
      </c>
      <c r="J4" s="225"/>
      <c r="K4" s="226"/>
      <c r="L4" s="224" t="s">
        <v>292</v>
      </c>
      <c r="M4" s="225"/>
      <c r="N4" s="226"/>
      <c r="O4" s="224" t="s">
        <v>317</v>
      </c>
      <c r="P4" s="225"/>
      <c r="Q4" s="226"/>
    </row>
    <row r="5" spans="2:20" x14ac:dyDescent="0.2">
      <c r="B5" s="134"/>
      <c r="C5" s="134"/>
      <c r="D5" s="57"/>
      <c r="E5" s="57"/>
      <c r="F5" s="227" t="s">
        <v>79</v>
      </c>
      <c r="G5" s="202"/>
      <c r="H5" s="228"/>
      <c r="I5" s="227" t="s">
        <v>276</v>
      </c>
      <c r="J5" s="202"/>
      <c r="K5" s="228"/>
      <c r="L5" s="227" t="s">
        <v>293</v>
      </c>
      <c r="M5" s="202"/>
      <c r="N5" s="228"/>
      <c r="O5" s="227" t="s">
        <v>316</v>
      </c>
      <c r="P5" s="202"/>
      <c r="Q5" s="228"/>
    </row>
    <row r="6" spans="2:20" s="8" customFormat="1" ht="30" x14ac:dyDescent="0.2">
      <c r="B6" s="134" t="s">
        <v>61</v>
      </c>
      <c r="C6" s="134" t="s">
        <v>62</v>
      </c>
      <c r="D6" s="134" t="s">
        <v>63</v>
      </c>
      <c r="E6" s="58" t="s">
        <v>64</v>
      </c>
      <c r="F6" s="59" t="s">
        <v>6</v>
      </c>
      <c r="G6" s="41" t="s">
        <v>22</v>
      </c>
      <c r="H6" s="60" t="s">
        <v>65</v>
      </c>
      <c r="I6" s="59" t="s">
        <v>273</v>
      </c>
      <c r="J6" s="41" t="s">
        <v>274</v>
      </c>
      <c r="K6" s="60" t="s">
        <v>275</v>
      </c>
      <c r="L6" s="59" t="s">
        <v>289</v>
      </c>
      <c r="M6" s="41" t="s">
        <v>290</v>
      </c>
      <c r="N6" s="60" t="s">
        <v>291</v>
      </c>
      <c r="O6" s="59" t="s">
        <v>313</v>
      </c>
      <c r="P6" s="41" t="s">
        <v>314</v>
      </c>
      <c r="Q6" s="60" t="s">
        <v>315</v>
      </c>
    </row>
    <row r="7" spans="2:20" x14ac:dyDescent="0.2">
      <c r="B7" s="61">
        <v>1</v>
      </c>
      <c r="C7" s="62" t="s">
        <v>185</v>
      </c>
      <c r="D7" s="63" t="s">
        <v>28</v>
      </c>
      <c r="E7" s="64">
        <f>Table57[[#This Row],[KOPVĒRTĒJUMS]]+Table57[[#This Row],[KOPVĒRTĒJUMS ]]+Table57[[#This Row],[KOPVĒRTĒJUMS   ]]+Table57[[#This Row],[KOPVĒRTĒJUMS  ]]</f>
        <v>333</v>
      </c>
      <c r="F7" s="65">
        <v>2</v>
      </c>
      <c r="G7" s="62">
        <v>61</v>
      </c>
      <c r="H7" s="66">
        <f>Table57[[#This Row],[KVALIFIKĀCIJA]]+Table57[[#This Row],[FINĀLS]]</f>
        <v>63</v>
      </c>
      <c r="I7" s="65">
        <v>12</v>
      </c>
      <c r="J7" s="62">
        <v>100</v>
      </c>
      <c r="K7" s="66">
        <f>Table57[[#This Row],[KVALIFIKĀCIJA ]]+Table57[[#This Row],[FINĀLS ]]</f>
        <v>112</v>
      </c>
      <c r="L7" s="65">
        <v>6</v>
      </c>
      <c r="M7" s="62">
        <v>88</v>
      </c>
      <c r="N7" s="66">
        <f>Table57[[#This Row],[FINĀLS  ]]+Table57[[#This Row],[KVALIFIKĀCIJA  ]]</f>
        <v>94</v>
      </c>
      <c r="O7" s="65">
        <v>10</v>
      </c>
      <c r="P7" s="62">
        <v>54</v>
      </c>
      <c r="Q7" s="66">
        <f>Table57[[#This Row],[FINĀLS   ]]+Table57[[#This Row],[KVALIFIKĀCIJA   ]]</f>
        <v>64</v>
      </c>
    </row>
    <row r="8" spans="2:20" x14ac:dyDescent="0.2">
      <c r="B8" s="61">
        <v>2</v>
      </c>
      <c r="C8" s="62" t="s">
        <v>190</v>
      </c>
      <c r="D8" s="63" t="s">
        <v>30</v>
      </c>
      <c r="E8" s="64">
        <f>Table57[[#This Row],[KOPVĒRTĒJUMS]]+Table57[[#This Row],[KOPVĒRTĒJUMS ]]+Table57[[#This Row],[KOPVĒRTĒJUMS   ]]+Table57[[#This Row],[KOPVĒRTĒJUMS  ]]</f>
        <v>311</v>
      </c>
      <c r="F8" s="65">
        <v>4</v>
      </c>
      <c r="G8" s="62">
        <v>78</v>
      </c>
      <c r="H8" s="66">
        <f>Table57[[#This Row],[KVALIFIKĀCIJA]]+Table57[[#This Row],[FINĀLS]]</f>
        <v>82</v>
      </c>
      <c r="I8" s="65">
        <v>10</v>
      </c>
      <c r="J8" s="62">
        <v>61</v>
      </c>
      <c r="K8" s="66">
        <f>Table57[[#This Row],[KVALIFIKĀCIJA ]]+Table57[[#This Row],[FINĀLS ]]</f>
        <v>71</v>
      </c>
      <c r="L8" s="65">
        <v>3</v>
      </c>
      <c r="M8" s="62">
        <v>54</v>
      </c>
      <c r="N8" s="66">
        <f>Table57[[#This Row],[FINĀLS  ]]+Table57[[#This Row],[KVALIFIKĀCIJA  ]]</f>
        <v>57</v>
      </c>
      <c r="O8" s="65">
        <v>1</v>
      </c>
      <c r="P8" s="62">
        <v>100</v>
      </c>
      <c r="Q8" s="66">
        <f>Table57[[#This Row],[FINĀLS   ]]+Table57[[#This Row],[KVALIFIKĀCIJA   ]]</f>
        <v>101</v>
      </c>
    </row>
    <row r="9" spans="2:20" x14ac:dyDescent="0.2">
      <c r="B9" s="61">
        <v>3</v>
      </c>
      <c r="C9" s="193" t="s">
        <v>214</v>
      </c>
      <c r="D9" s="194" t="s">
        <v>213</v>
      </c>
      <c r="E9" s="64">
        <f>Table57[[#This Row],[KOPVĒRTĒJUMS]]+Table57[[#This Row],[KOPVĒRTĒJUMS ]]+Table57[[#This Row],[KOPVĒRTĒJUMS   ]]+Table57[[#This Row],[KOPVĒRTĒJUMS  ]]</f>
        <v>280.75</v>
      </c>
      <c r="F9" s="65">
        <v>2</v>
      </c>
      <c r="G9" s="62">
        <v>54</v>
      </c>
      <c r="H9" s="66">
        <f>Table57[[#This Row],[KVALIFIKĀCIJA]]+Table57[[#This Row],[FINĀLS]]</f>
        <v>56</v>
      </c>
      <c r="I9" s="65">
        <v>0.5</v>
      </c>
      <c r="J9" s="62">
        <v>88</v>
      </c>
      <c r="K9" s="66">
        <f>Table57[[#This Row],[KVALIFIKĀCIJA ]]+Table57[[#This Row],[FINĀLS ]]</f>
        <v>88.5</v>
      </c>
      <c r="L9" s="65">
        <v>0.25</v>
      </c>
      <c r="M9" s="62">
        <v>54</v>
      </c>
      <c r="N9" s="66">
        <f>Table57[[#This Row],[FINĀLS  ]]+Table57[[#This Row],[KVALIFIKĀCIJA  ]]</f>
        <v>54.25</v>
      </c>
      <c r="O9" s="65">
        <v>4</v>
      </c>
      <c r="P9" s="62">
        <v>78</v>
      </c>
      <c r="Q9" s="66">
        <f>Table57[[#This Row],[FINĀLS   ]]+Table57[[#This Row],[KVALIFIKĀCIJA   ]]</f>
        <v>82</v>
      </c>
    </row>
    <row r="10" spans="2:20" x14ac:dyDescent="0.2">
      <c r="B10" s="61">
        <v>4</v>
      </c>
      <c r="C10" s="62" t="s">
        <v>177</v>
      </c>
      <c r="D10" s="63" t="s">
        <v>49</v>
      </c>
      <c r="E10" s="64">
        <f>Table57[[#This Row],[KOPVĒRTĒJUMS]]+Table57[[#This Row],[KOPVĒRTĒJUMS ]]+Table57[[#This Row],[KOPVĒRTĒJUMS   ]]+Table57[[#This Row],[KOPVĒRTĒJUMS  ]]</f>
        <v>230.5</v>
      </c>
      <c r="F10" s="65">
        <v>0.5</v>
      </c>
      <c r="G10" s="62">
        <v>54</v>
      </c>
      <c r="H10" s="66">
        <f>Table57[[#This Row],[KVALIFIKĀCIJA]]+Table57[[#This Row],[FINĀLS]]</f>
        <v>54.5</v>
      </c>
      <c r="I10" s="65">
        <v>2</v>
      </c>
      <c r="J10" s="62">
        <v>61</v>
      </c>
      <c r="K10" s="66">
        <f>Table57[[#This Row],[KVALIFIKĀCIJA ]]+Table57[[#This Row],[FINĀLS ]]</f>
        <v>63</v>
      </c>
      <c r="L10" s="65">
        <v>10</v>
      </c>
      <c r="M10" s="62">
        <v>78</v>
      </c>
      <c r="N10" s="66">
        <f>Table57[[#This Row],[FINĀLS  ]]+Table57[[#This Row],[KVALIFIKĀCIJA  ]]</f>
        <v>88</v>
      </c>
      <c r="O10" s="65">
        <v>1</v>
      </c>
      <c r="P10" s="62">
        <v>24</v>
      </c>
      <c r="Q10" s="66">
        <f>Table57[[#This Row],[FINĀLS   ]]+Table57[[#This Row],[KVALIFIKĀCIJA   ]]</f>
        <v>25</v>
      </c>
    </row>
    <row r="11" spans="2:20" x14ac:dyDescent="0.2">
      <c r="B11" s="61">
        <v>5</v>
      </c>
      <c r="C11" s="193" t="s">
        <v>222</v>
      </c>
      <c r="D11" s="194" t="s">
        <v>221</v>
      </c>
      <c r="E11" s="64">
        <f>Table57[[#This Row],[KOPVĒRTĒJUMS]]+Table57[[#This Row],[KOPVĒRTĒJUMS ]]+Table57[[#This Row],[KOPVĒRTĒJUMS   ]]+Table57[[#This Row],[KOPVĒRTĒJUMS  ]]</f>
        <v>226</v>
      </c>
      <c r="F11" s="65">
        <v>6</v>
      </c>
      <c r="G11" s="62">
        <v>61</v>
      </c>
      <c r="H11" s="66">
        <f>Table57[[#This Row],[KVALIFIKĀCIJA]]+Table57[[#This Row],[FINĀLS]]</f>
        <v>67</v>
      </c>
      <c r="I11" s="65">
        <v>1</v>
      </c>
      <c r="J11" s="62">
        <v>69</v>
      </c>
      <c r="K11" s="66">
        <f>Table57[[#This Row],[KVALIFIKĀCIJA ]]+Table57[[#This Row],[FINĀLS ]]</f>
        <v>70</v>
      </c>
      <c r="L11" s="65">
        <v>2</v>
      </c>
      <c r="M11" s="62">
        <v>61</v>
      </c>
      <c r="N11" s="66">
        <f>Table57[[#This Row],[FINĀLS  ]]+Table57[[#This Row],[KVALIFIKĀCIJA  ]]</f>
        <v>63</v>
      </c>
      <c r="O11" s="65">
        <v>2</v>
      </c>
      <c r="P11" s="62">
        <v>24</v>
      </c>
      <c r="Q11" s="66">
        <f>Table57[[#This Row],[FINĀLS   ]]+Table57[[#This Row],[KVALIFIKĀCIJA   ]]</f>
        <v>26</v>
      </c>
    </row>
    <row r="12" spans="2:20" x14ac:dyDescent="0.2">
      <c r="B12" s="61">
        <v>6</v>
      </c>
      <c r="C12" s="62" t="s">
        <v>182</v>
      </c>
      <c r="D12" s="63" t="s">
        <v>144</v>
      </c>
      <c r="E12" s="64">
        <f>Table57[[#This Row],[KOPVĒRTĒJUMS]]+Table57[[#This Row],[KOPVĒRTĒJUMS ]]+Table57[[#This Row],[KOPVĒRTĒJUMS   ]]+Table57[[#This Row],[KOPVĒRTĒJUMS  ]]</f>
        <v>213.5</v>
      </c>
      <c r="F12" s="65">
        <v>0.5</v>
      </c>
      <c r="G12" s="62">
        <v>24</v>
      </c>
      <c r="H12" s="66">
        <f>Table57[[#This Row],[KVALIFIKĀCIJA]]+Table57[[#This Row],[FINĀLS]]</f>
        <v>24.5</v>
      </c>
      <c r="I12" s="65">
        <v>8</v>
      </c>
      <c r="J12" s="62">
        <v>61</v>
      </c>
      <c r="K12" s="66">
        <f>Table57[[#This Row],[KVALIFIKĀCIJA ]]+Table57[[#This Row],[FINĀLS ]]</f>
        <v>69</v>
      </c>
      <c r="L12" s="65">
        <v>3</v>
      </c>
      <c r="M12" s="62">
        <v>54</v>
      </c>
      <c r="N12" s="66">
        <f>Table57[[#This Row],[FINĀLS  ]]+Table57[[#This Row],[KVALIFIKĀCIJA  ]]</f>
        <v>57</v>
      </c>
      <c r="O12" s="65">
        <v>2</v>
      </c>
      <c r="P12" s="62">
        <v>61</v>
      </c>
      <c r="Q12" s="66">
        <f>Table57[[#This Row],[FINĀLS   ]]+Table57[[#This Row],[KVALIFIKĀCIJA   ]]</f>
        <v>63</v>
      </c>
    </row>
    <row r="13" spans="2:20" x14ac:dyDescent="0.2">
      <c r="B13" s="61">
        <v>7</v>
      </c>
      <c r="C13" s="170" t="s">
        <v>199</v>
      </c>
      <c r="D13" s="171" t="s">
        <v>39</v>
      </c>
      <c r="E13" s="172">
        <f>Table57[[#This Row],[KOPVĒRTĒJUMS]]+Table57[[#This Row],[KOPVĒRTĒJUMS ]]+Table57[[#This Row],[KOPVĒRTĒJUMS   ]]+Table57[[#This Row],[KOPVĒRTĒJUMS  ]]</f>
        <v>204.5</v>
      </c>
      <c r="F13" s="173">
        <v>0.5</v>
      </c>
      <c r="G13" s="170">
        <v>24</v>
      </c>
      <c r="H13" s="174">
        <f>Table57[[#This Row],[KVALIFIKĀCIJA]]+Table57[[#This Row],[FINĀLS]]</f>
        <v>24.5</v>
      </c>
      <c r="I13" s="173">
        <v>2</v>
      </c>
      <c r="J13" s="170">
        <v>61</v>
      </c>
      <c r="K13" s="174">
        <f>Table57[[#This Row],[KVALIFIKĀCIJA ]]+Table57[[#This Row],[FINĀLS ]]</f>
        <v>63</v>
      </c>
      <c r="L13" s="173">
        <v>1</v>
      </c>
      <c r="M13" s="170">
        <v>54</v>
      </c>
      <c r="N13" s="174">
        <f>Table57[[#This Row],[FINĀLS  ]]+Table57[[#This Row],[KVALIFIKĀCIJA  ]]</f>
        <v>55</v>
      </c>
      <c r="O13" s="65">
        <v>1</v>
      </c>
      <c r="P13" s="62">
        <v>61</v>
      </c>
      <c r="Q13" s="174">
        <f>Table57[[#This Row],[FINĀLS   ]]+Table57[[#This Row],[KVALIFIKĀCIJA   ]]</f>
        <v>62</v>
      </c>
    </row>
    <row r="14" spans="2:20" x14ac:dyDescent="0.2">
      <c r="B14" s="61">
        <v>8</v>
      </c>
      <c r="C14" s="62" t="s">
        <v>187</v>
      </c>
      <c r="D14" s="63" t="s">
        <v>94</v>
      </c>
      <c r="E14" s="64">
        <f>Table57[[#This Row],[KOPVĒRTĒJUMS]]+Table57[[#This Row],[KOPVĒRTĒJUMS ]]+Table57[[#This Row],[KOPVĒRTĒJUMS   ]]+Table57[[#This Row],[KOPVĒRTĒJUMS  ]]</f>
        <v>203</v>
      </c>
      <c r="F14" s="65">
        <v>0.25</v>
      </c>
      <c r="G14" s="62">
        <v>61</v>
      </c>
      <c r="H14" s="66">
        <f>Table57[[#This Row],[KVALIFIKĀCIJA]]+Table57[[#This Row],[FINĀLS]]</f>
        <v>61.25</v>
      </c>
      <c r="I14" s="65">
        <v>0.25</v>
      </c>
      <c r="J14" s="62">
        <v>54</v>
      </c>
      <c r="K14" s="66">
        <f>Table57[[#This Row],[KVALIFIKĀCIJA ]]+Table57[[#This Row],[FINĀLS ]]</f>
        <v>54.25</v>
      </c>
      <c r="L14" s="65">
        <v>0.5</v>
      </c>
      <c r="M14" s="62">
        <v>61</v>
      </c>
      <c r="N14" s="66">
        <f>Table57[[#This Row],[FINĀLS  ]]+Table57[[#This Row],[KVALIFIKĀCIJA  ]]</f>
        <v>61.5</v>
      </c>
      <c r="O14" s="65">
        <v>2</v>
      </c>
      <c r="P14" s="62">
        <v>24</v>
      </c>
      <c r="Q14" s="66">
        <f>Table57[[#This Row],[FINĀLS   ]]+Table57[[#This Row],[KVALIFIKĀCIJA   ]]</f>
        <v>26</v>
      </c>
    </row>
    <row r="15" spans="2:20" x14ac:dyDescent="0.2">
      <c r="B15" s="61">
        <v>9</v>
      </c>
      <c r="C15" s="62" t="s">
        <v>179</v>
      </c>
      <c r="D15" s="63" t="s">
        <v>50</v>
      </c>
      <c r="E15" s="64">
        <f>Table57[[#This Row],[KOPVĒRTĒJUMS]]+Table57[[#This Row],[KOPVĒRTĒJUMS ]]+Table57[[#This Row],[KOPVĒRTĒJUMS   ]]+Table57[[#This Row],[KOPVĒRTĒJUMS  ]]</f>
        <v>197.5</v>
      </c>
      <c r="F15" s="65">
        <v>10</v>
      </c>
      <c r="G15" s="62">
        <v>54</v>
      </c>
      <c r="H15" s="66">
        <f>Table57[[#This Row],[KVALIFIKĀCIJA]]+Table57[[#This Row],[FINĀLS]]</f>
        <v>64</v>
      </c>
      <c r="I15" s="65">
        <v>0.5</v>
      </c>
      <c r="J15" s="62">
        <v>54</v>
      </c>
      <c r="K15" s="66">
        <f>Table57[[#This Row],[KVALIFIKĀCIJA ]]+Table57[[#This Row],[FINĀLS ]]</f>
        <v>54.5</v>
      </c>
      <c r="L15" s="65">
        <v>0.5</v>
      </c>
      <c r="M15" s="62">
        <v>54</v>
      </c>
      <c r="N15" s="66">
        <f>Table57[[#This Row],[FINĀLS  ]]+Table57[[#This Row],[KVALIFIKĀCIJA  ]]</f>
        <v>54.5</v>
      </c>
      <c r="O15" s="65">
        <v>0.5</v>
      </c>
      <c r="P15" s="62">
        <v>24</v>
      </c>
      <c r="Q15" s="66">
        <f>Table57[[#This Row],[FINĀLS   ]]+Table57[[#This Row],[KVALIFIKĀCIJA   ]]</f>
        <v>24.5</v>
      </c>
    </row>
    <row r="16" spans="2:20" x14ac:dyDescent="0.2">
      <c r="B16" s="61">
        <v>10</v>
      </c>
      <c r="C16" s="62" t="s">
        <v>181</v>
      </c>
      <c r="D16" s="63" t="s">
        <v>52</v>
      </c>
      <c r="E16" s="64">
        <f>Table57[[#This Row],[KOPVĒRTĒJUMS]]+Table57[[#This Row],[KOPVĒRTĒJUMS ]]+Table57[[#This Row],[KOPVĒRTĒJUMS   ]]+Table57[[#This Row],[KOPVĒRTĒJUMS  ]]</f>
        <v>172.1</v>
      </c>
      <c r="F16" s="65">
        <v>2</v>
      </c>
      <c r="G16" s="62">
        <v>54</v>
      </c>
      <c r="H16" s="66">
        <f>Table57[[#This Row],[KVALIFIKĀCIJA]]+Table57[[#This Row],[FINĀLS]]</f>
        <v>56</v>
      </c>
      <c r="I16" s="65">
        <v>2</v>
      </c>
      <c r="J16" s="62">
        <v>78</v>
      </c>
      <c r="K16" s="66">
        <f>Table57[[#This Row],[KVALIFIKĀCIJA ]]+Table57[[#This Row],[FINĀLS ]]</f>
        <v>80</v>
      </c>
      <c r="L16" s="65">
        <v>2</v>
      </c>
      <c r="M16" s="62">
        <v>24</v>
      </c>
      <c r="N16" s="66">
        <f>Table57[[#This Row],[FINĀLS  ]]+Table57[[#This Row],[KVALIFIKĀCIJA  ]]</f>
        <v>26</v>
      </c>
      <c r="O16" s="65">
        <v>0.1</v>
      </c>
      <c r="P16" s="62">
        <v>10</v>
      </c>
      <c r="Q16" s="66">
        <f>Table57[[#This Row],[FINĀLS   ]]+Table57[[#This Row],[KVALIFIKĀCIJA   ]]</f>
        <v>10.1</v>
      </c>
    </row>
    <row r="17" spans="2:17" s="25" customFormat="1" x14ac:dyDescent="0.2">
      <c r="B17" s="61">
        <v>11</v>
      </c>
      <c r="C17" s="62" t="s">
        <v>198</v>
      </c>
      <c r="D17" s="63" t="s">
        <v>109</v>
      </c>
      <c r="E17" s="64">
        <f>Table57[[#This Row],[KOPVĒRTĒJUMS]]+Table57[[#This Row],[KOPVĒRTĒJUMS ]]+Table57[[#This Row],[KOPVĒRTĒJUMS   ]]+Table57[[#This Row],[KOPVĒRTĒJUMS  ]]</f>
        <v>172</v>
      </c>
      <c r="F17" s="65">
        <v>3</v>
      </c>
      <c r="G17" s="62">
        <v>54</v>
      </c>
      <c r="H17" s="66">
        <f>Table57[[#This Row],[KVALIFIKĀCIJA]]+Table57[[#This Row],[FINĀLS]]</f>
        <v>57</v>
      </c>
      <c r="I17" s="65">
        <v>4</v>
      </c>
      <c r="J17" s="62">
        <v>24</v>
      </c>
      <c r="K17" s="66">
        <f>Table57[[#This Row],[KVALIFIKĀCIJA ]]+Table57[[#This Row],[FINĀLS ]]</f>
        <v>28</v>
      </c>
      <c r="L17" s="65">
        <v>1</v>
      </c>
      <c r="M17" s="62">
        <v>24</v>
      </c>
      <c r="N17" s="66">
        <f>Table57[[#This Row],[FINĀLS  ]]+Table57[[#This Row],[KVALIFIKĀCIJA  ]]</f>
        <v>25</v>
      </c>
      <c r="O17" s="65">
        <v>1</v>
      </c>
      <c r="P17" s="62">
        <v>61</v>
      </c>
      <c r="Q17" s="66">
        <f>Table57[[#This Row],[FINĀLS   ]]+Table57[[#This Row],[KVALIFIKĀCIJA   ]]</f>
        <v>62</v>
      </c>
    </row>
    <row r="18" spans="2:17" x14ac:dyDescent="0.2">
      <c r="B18" s="61">
        <v>12</v>
      </c>
      <c r="C18" s="62" t="s">
        <v>200</v>
      </c>
      <c r="D18" s="63" t="s">
        <v>40</v>
      </c>
      <c r="E18" s="64">
        <f>Table57[[#This Row],[KOPVĒRTĒJUMS]]+Table57[[#This Row],[KOPVĒRTĒJUMS ]]+Table57[[#This Row],[KOPVĒRTĒJUMS   ]]+Table57[[#This Row],[KOPVĒRTĒJUMS  ]]</f>
        <v>164.1</v>
      </c>
      <c r="F18" s="65">
        <v>12</v>
      </c>
      <c r="G18" s="62">
        <v>24</v>
      </c>
      <c r="H18" s="66">
        <f>Table57[[#This Row],[KVALIFIKĀCIJA]]+Table57[[#This Row],[FINĀLS]]</f>
        <v>36</v>
      </c>
      <c r="I18" s="65">
        <v>3</v>
      </c>
      <c r="J18" s="62">
        <v>54</v>
      </c>
      <c r="K18" s="66">
        <f>Table57[[#This Row],[KVALIFIKĀCIJA ]]+Table57[[#This Row],[FINĀLS ]]</f>
        <v>57</v>
      </c>
      <c r="L18" s="65">
        <v>0.1</v>
      </c>
      <c r="M18" s="62">
        <v>5</v>
      </c>
      <c r="N18" s="66">
        <f>Table57[[#This Row],[FINĀLS  ]]+Table57[[#This Row],[KVALIFIKĀCIJA  ]]</f>
        <v>5.0999999999999996</v>
      </c>
      <c r="O18" s="65">
        <v>12</v>
      </c>
      <c r="P18" s="62">
        <v>54</v>
      </c>
      <c r="Q18" s="66">
        <f>Table57[[#This Row],[FINĀLS   ]]+Table57[[#This Row],[KVALIFIKĀCIJA   ]]</f>
        <v>66</v>
      </c>
    </row>
    <row r="19" spans="2:17" x14ac:dyDescent="0.2">
      <c r="B19" s="61">
        <v>13</v>
      </c>
      <c r="C19" s="195" t="s">
        <v>202</v>
      </c>
      <c r="D19" s="196" t="s">
        <v>42</v>
      </c>
      <c r="E19" s="64">
        <f>Table57[[#This Row],[KOPVĒRTĒJUMS]]+Table57[[#This Row],[KOPVĒRTĒJUMS ]]+Table57[[#This Row],[KOPVĒRTĒJUMS   ]]+Table57[[#This Row],[KOPVĒRTĒJUMS  ]]</f>
        <v>162.25</v>
      </c>
      <c r="F19" s="65">
        <v>8</v>
      </c>
      <c r="G19" s="62">
        <v>54</v>
      </c>
      <c r="H19" s="66">
        <f>Table57[[#This Row],[KVALIFIKĀCIJA]]+Table57[[#This Row],[FINĀLS]]</f>
        <v>62</v>
      </c>
      <c r="I19" s="65"/>
      <c r="J19" s="62"/>
      <c r="K19" s="66">
        <f>Table57[[#This Row],[KVALIFIKĀCIJA ]]+Table57[[#This Row],[FINĀLS ]]</f>
        <v>0</v>
      </c>
      <c r="L19" s="65">
        <v>0.25</v>
      </c>
      <c r="M19" s="62">
        <v>100</v>
      </c>
      <c r="N19" s="66">
        <f>Table57[[#This Row],[FINĀLS  ]]+Table57[[#This Row],[KVALIFIKĀCIJA  ]]</f>
        <v>100.25</v>
      </c>
      <c r="O19" s="65"/>
      <c r="P19" s="62"/>
      <c r="Q19" s="66">
        <f>Table57[[#This Row],[FINĀLS   ]]+Table57[[#This Row],[KVALIFIKĀCIJA   ]]</f>
        <v>0</v>
      </c>
    </row>
    <row r="20" spans="2:17" x14ac:dyDescent="0.2">
      <c r="B20" s="61">
        <v>14</v>
      </c>
      <c r="C20" s="62" t="s">
        <v>206</v>
      </c>
      <c r="D20" s="63" t="s">
        <v>115</v>
      </c>
      <c r="E20" s="64">
        <f>Table57[[#This Row],[KOPVĒRTĒJUMS]]+Table57[[#This Row],[KOPVĒRTĒJUMS ]]+Table57[[#This Row],[KOPVĒRTĒJUMS   ]]+Table57[[#This Row],[KOPVĒRTĒJUMS  ]]</f>
        <v>155.85</v>
      </c>
      <c r="F20" s="65">
        <v>0.1</v>
      </c>
      <c r="G20" s="62">
        <v>17</v>
      </c>
      <c r="H20" s="66">
        <f>Table57[[#This Row],[KVALIFIKĀCIJA]]+Table57[[#This Row],[FINĀLS]]</f>
        <v>17.100000000000001</v>
      </c>
      <c r="I20" s="65">
        <v>6</v>
      </c>
      <c r="J20" s="62">
        <v>54</v>
      </c>
      <c r="K20" s="66">
        <f>Table57[[#This Row],[KVALIFIKĀCIJA ]]+Table57[[#This Row],[FINĀLS ]]</f>
        <v>60</v>
      </c>
      <c r="L20" s="65">
        <v>0.5</v>
      </c>
      <c r="M20" s="62">
        <v>54</v>
      </c>
      <c r="N20" s="66">
        <f>Table57[[#This Row],[FINĀLS  ]]+Table57[[#This Row],[KVALIFIKĀCIJA  ]]</f>
        <v>54.5</v>
      </c>
      <c r="O20" s="65">
        <v>0.25</v>
      </c>
      <c r="P20" s="62">
        <v>24</v>
      </c>
      <c r="Q20" s="66">
        <f>Table57[[#This Row],[FINĀLS   ]]+Table57[[#This Row],[KVALIFIKĀCIJA   ]]</f>
        <v>24.25</v>
      </c>
    </row>
    <row r="21" spans="2:17" x14ac:dyDescent="0.2">
      <c r="B21" s="61">
        <v>15</v>
      </c>
      <c r="C21" s="62" t="s">
        <v>216</v>
      </c>
      <c r="D21" s="63" t="s">
        <v>99</v>
      </c>
      <c r="E21" s="64">
        <f>Table57[[#This Row],[KOPVĒRTĒJUMS]]+Table57[[#This Row],[KOPVĒRTĒJUMS ]]+Table57[[#This Row],[KOPVĒRTĒJUMS   ]]+Table57[[#This Row],[KOPVĒRTĒJUMS  ]]</f>
        <v>137.25</v>
      </c>
      <c r="F21" s="65">
        <v>0.5</v>
      </c>
      <c r="G21" s="62">
        <v>88</v>
      </c>
      <c r="H21" s="66">
        <f>Table57[[#This Row],[KVALIFIKĀCIJA]]+Table57[[#This Row],[FINĀLS]]</f>
        <v>88.5</v>
      </c>
      <c r="I21" s="65">
        <v>0.25</v>
      </c>
      <c r="J21" s="62">
        <v>24</v>
      </c>
      <c r="K21" s="66">
        <f>Table57[[#This Row],[KVALIFIKĀCIJA ]]+Table57[[#This Row],[FINĀLS ]]</f>
        <v>24.25</v>
      </c>
      <c r="L21" s="65"/>
      <c r="M21" s="62"/>
      <c r="N21" s="66">
        <f>Table57[[#This Row],[FINĀLS  ]]+Table57[[#This Row],[KVALIFIKĀCIJA  ]]</f>
        <v>0</v>
      </c>
      <c r="O21" s="65">
        <v>0.5</v>
      </c>
      <c r="P21" s="62">
        <v>24</v>
      </c>
      <c r="Q21" s="66">
        <f>Table57[[#This Row],[FINĀLS   ]]+Table57[[#This Row],[KVALIFIKĀCIJA   ]]</f>
        <v>24.5</v>
      </c>
    </row>
    <row r="22" spans="2:17" x14ac:dyDescent="0.2">
      <c r="B22" s="61">
        <v>16</v>
      </c>
      <c r="C22" s="62" t="s">
        <v>194</v>
      </c>
      <c r="D22" s="63" t="s">
        <v>310</v>
      </c>
      <c r="E22" s="64">
        <f>Table57[[#This Row],[KOPVĒRTĒJUMS]]+Table57[[#This Row],[KOPVĒRTĒJUMS ]]+Table57[[#This Row],[KOPVĒRTĒJUMS   ]]+Table57[[#This Row],[KOPVĒRTĒJUMS  ]]</f>
        <v>135.75</v>
      </c>
      <c r="F22" s="65">
        <v>1</v>
      </c>
      <c r="G22" s="62">
        <v>24</v>
      </c>
      <c r="H22" s="66">
        <f>Table57[[#This Row],[KVALIFIKĀCIJA]]+Table57[[#This Row],[FINĀLS]]</f>
        <v>25</v>
      </c>
      <c r="I22" s="65">
        <v>1</v>
      </c>
      <c r="J22" s="62">
        <v>24</v>
      </c>
      <c r="K22" s="66">
        <f>Table57[[#This Row],[KVALIFIKĀCIJA ]]+Table57[[#This Row],[FINĀLS ]]</f>
        <v>25</v>
      </c>
      <c r="L22" s="65">
        <v>0.5</v>
      </c>
      <c r="M22" s="62">
        <v>61</v>
      </c>
      <c r="N22" s="66">
        <f>Table57[[#This Row],[FINĀLS  ]]+Table57[[#This Row],[KVALIFIKĀCIJA  ]]</f>
        <v>61.5</v>
      </c>
      <c r="O22" s="65">
        <v>0.25</v>
      </c>
      <c r="P22" s="62">
        <v>24</v>
      </c>
      <c r="Q22" s="66">
        <f>Table57[[#This Row],[FINĀLS   ]]+Table57[[#This Row],[KVALIFIKĀCIJA   ]]</f>
        <v>24.25</v>
      </c>
    </row>
    <row r="23" spans="2:17" x14ac:dyDescent="0.2">
      <c r="B23" s="61">
        <v>17</v>
      </c>
      <c r="C23" s="62" t="s">
        <v>207</v>
      </c>
      <c r="D23" s="63" t="s">
        <v>116</v>
      </c>
      <c r="E23" s="64">
        <f>Table57[[#This Row],[KOPVĒRTĒJUMS]]+Table57[[#This Row],[KOPVĒRTĒJUMS ]]+Table57[[#This Row],[KOPVĒRTĒJUMS   ]]+Table57[[#This Row],[KOPVĒRTĒJUMS  ]]</f>
        <v>122.5</v>
      </c>
      <c r="F23" s="65">
        <v>1</v>
      </c>
      <c r="G23" s="62">
        <v>69</v>
      </c>
      <c r="H23" s="66">
        <f>Table57[[#This Row],[KVALIFIKĀCIJA]]+Table57[[#This Row],[FINĀLS]]</f>
        <v>70</v>
      </c>
      <c r="I23" s="65">
        <v>4</v>
      </c>
      <c r="J23" s="62">
        <v>24</v>
      </c>
      <c r="K23" s="66">
        <f>Table57[[#This Row],[KVALIFIKĀCIJA ]]+Table57[[#This Row],[FINĀLS ]]</f>
        <v>28</v>
      </c>
      <c r="L23" s="65">
        <v>0</v>
      </c>
      <c r="M23" s="62"/>
      <c r="N23" s="66">
        <f>Table57[[#This Row],[FINĀLS  ]]+Table57[[#This Row],[KVALIFIKĀCIJA  ]]</f>
        <v>0</v>
      </c>
      <c r="O23" s="65">
        <v>0.5</v>
      </c>
      <c r="P23" s="62">
        <v>24</v>
      </c>
      <c r="Q23" s="66">
        <f>Table57[[#This Row],[FINĀLS   ]]+Table57[[#This Row],[KVALIFIKĀCIJA   ]]</f>
        <v>24.5</v>
      </c>
    </row>
    <row r="24" spans="2:17" x14ac:dyDescent="0.2">
      <c r="B24" s="61">
        <v>18</v>
      </c>
      <c r="C24" s="62" t="s">
        <v>217</v>
      </c>
      <c r="D24" s="63" t="s">
        <v>156</v>
      </c>
      <c r="E24" s="64">
        <f>Table57[[#This Row],[KOPVĒRTĒJUMS]]+Table57[[#This Row],[KOPVĒRTĒJUMS ]]+Table57[[#This Row],[KOPVĒRTĒJUMS   ]]+Table57[[#This Row],[KOPVĒRTĒJUMS  ]]</f>
        <v>120.85</v>
      </c>
      <c r="F24" s="65">
        <v>0.1</v>
      </c>
      <c r="G24" s="62">
        <v>15</v>
      </c>
      <c r="H24" s="66">
        <f>Table57[[#This Row],[KVALIFIKĀCIJA]]+Table57[[#This Row],[FINĀLS]]</f>
        <v>15.1</v>
      </c>
      <c r="I24" s="65">
        <v>3</v>
      </c>
      <c r="J24" s="62">
        <v>54</v>
      </c>
      <c r="K24" s="66">
        <f>Table57[[#This Row],[KVALIFIKĀCIJA ]]+Table57[[#This Row],[FINĀLS ]]</f>
        <v>57</v>
      </c>
      <c r="L24" s="65">
        <v>0.5</v>
      </c>
      <c r="M24" s="62">
        <v>24</v>
      </c>
      <c r="N24" s="66">
        <f>Table57[[#This Row],[FINĀLS  ]]+Table57[[#This Row],[KVALIFIKĀCIJA  ]]</f>
        <v>24.5</v>
      </c>
      <c r="O24" s="65">
        <v>0.25</v>
      </c>
      <c r="P24" s="62">
        <v>24</v>
      </c>
      <c r="Q24" s="66">
        <f>Table57[[#This Row],[FINĀLS   ]]+Table57[[#This Row],[KVALIFIKĀCIJA   ]]</f>
        <v>24.25</v>
      </c>
    </row>
    <row r="25" spans="2:17" x14ac:dyDescent="0.2">
      <c r="B25" s="61">
        <v>19</v>
      </c>
      <c r="C25" s="62" t="s">
        <v>205</v>
      </c>
      <c r="D25" s="63" t="s">
        <v>168</v>
      </c>
      <c r="E25" s="143">
        <f>Table57[[#This Row],[KOPVĒRTĒJUMS]]+Table57[[#This Row],[KOPVĒRTĒJUMS ]]+Table57[[#This Row],[KOPVĒRTĒJUMS   ]]+Table57[[#This Row],[KOPVĒRTĒJUMS  ]]</f>
        <v>115.1</v>
      </c>
      <c r="F25" s="144"/>
      <c r="G25" s="64"/>
      <c r="H25" s="145">
        <f>Table57[[#This Row],[KVALIFIKĀCIJA]]+Table57[[#This Row],[FINĀLS]]</f>
        <v>0</v>
      </c>
      <c r="I25" s="144"/>
      <c r="J25" s="64"/>
      <c r="K25" s="145">
        <f>Table57[[#This Row],[KVALIFIKĀCIJA ]]+Table57[[#This Row],[FINĀLS ]]</f>
        <v>0</v>
      </c>
      <c r="L25" s="148">
        <v>0.1</v>
      </c>
      <c r="M25" s="149">
        <v>21</v>
      </c>
      <c r="N25" s="147">
        <f>Table57[[#This Row],[FINĀLS  ]]+Table57[[#This Row],[KVALIFIKĀCIJA  ]]</f>
        <v>21.1</v>
      </c>
      <c r="O25" s="144">
        <v>6</v>
      </c>
      <c r="P25" s="62">
        <v>88</v>
      </c>
      <c r="Q25" s="147">
        <f>Table57[[#This Row],[FINĀLS   ]]+Table57[[#This Row],[KVALIFIKĀCIJA   ]]</f>
        <v>94</v>
      </c>
    </row>
    <row r="26" spans="2:17" x14ac:dyDescent="0.2">
      <c r="B26" s="61">
        <v>20</v>
      </c>
      <c r="C26" s="62" t="s">
        <v>129</v>
      </c>
      <c r="D26" s="63" t="s">
        <v>128</v>
      </c>
      <c r="E26" s="64">
        <f>Table57[[#This Row],[KOPVĒRTĒJUMS]]+Table57[[#This Row],[KOPVĒRTĒJUMS ]]+Table57[[#This Row],[KOPVĒRTĒJUMS   ]]+Table57[[#This Row],[KOPVĒRTĒJUMS  ]]</f>
        <v>111.30000000000001</v>
      </c>
      <c r="F26" s="65">
        <v>0.1</v>
      </c>
      <c r="G26" s="62">
        <v>23</v>
      </c>
      <c r="H26" s="66">
        <f>Table57[[#This Row],[KVALIFIKĀCIJA]]+Table57[[#This Row],[FINĀLS]]</f>
        <v>23.1</v>
      </c>
      <c r="I26" s="65">
        <v>0.1</v>
      </c>
      <c r="J26" s="62">
        <v>21</v>
      </c>
      <c r="K26" s="66">
        <f>Table57[[#This Row],[KVALIFIKĀCIJA ]]+Table57[[#This Row],[FINĀLS ]]</f>
        <v>21.1</v>
      </c>
      <c r="L26" s="65">
        <v>1</v>
      </c>
      <c r="M26" s="62">
        <v>61</v>
      </c>
      <c r="N26" s="66">
        <f>Table57[[#This Row],[FINĀLS  ]]+Table57[[#This Row],[KVALIFIKĀCIJA  ]]</f>
        <v>62</v>
      </c>
      <c r="O26" s="65">
        <v>0.1</v>
      </c>
      <c r="P26" s="62">
        <v>5</v>
      </c>
      <c r="Q26" s="66">
        <f>Table57[[#This Row],[FINĀLS   ]]+Table57[[#This Row],[KVALIFIKĀCIJA   ]]</f>
        <v>5.0999999999999996</v>
      </c>
    </row>
    <row r="27" spans="2:17" s="39" customFormat="1" x14ac:dyDescent="0.2">
      <c r="B27" s="61">
        <v>21</v>
      </c>
      <c r="C27" s="62" t="s">
        <v>172</v>
      </c>
      <c r="D27" s="63" t="s">
        <v>47</v>
      </c>
      <c r="E27" s="64">
        <f>Table57[[#This Row],[KOPVĒRTĒJUMS]]+Table57[[#This Row],[KOPVĒRTĒJUMS ]]+Table57[[#This Row],[KOPVĒRTĒJUMS   ]]+Table57[[#This Row],[KOPVĒRTĒJUMS  ]]</f>
        <v>108.85</v>
      </c>
      <c r="F27" s="65">
        <v>0.25</v>
      </c>
      <c r="G27" s="62">
        <v>24</v>
      </c>
      <c r="H27" s="66">
        <f>Table57[[#This Row],[KVALIFIKĀCIJA]]+Table57[[#This Row],[FINĀLS]]</f>
        <v>24.25</v>
      </c>
      <c r="I27" s="65">
        <v>1</v>
      </c>
      <c r="J27" s="62">
        <v>24</v>
      </c>
      <c r="K27" s="66">
        <f>Table57[[#This Row],[KVALIFIKĀCIJA ]]+Table57[[#This Row],[FINĀLS ]]</f>
        <v>25</v>
      </c>
      <c r="L27" s="65">
        <v>0.1</v>
      </c>
      <c r="M27" s="62">
        <v>5</v>
      </c>
      <c r="N27" s="66">
        <f>Table57[[#This Row],[FINĀLS  ]]+Table57[[#This Row],[KVALIFIKĀCIJA  ]]</f>
        <v>5.0999999999999996</v>
      </c>
      <c r="O27" s="65">
        <v>0.5</v>
      </c>
      <c r="P27" s="62">
        <v>54</v>
      </c>
      <c r="Q27" s="66">
        <f>Table57[[#This Row],[FINĀLS   ]]+Table57[[#This Row],[KVALIFIKĀCIJA   ]]</f>
        <v>54.5</v>
      </c>
    </row>
    <row r="28" spans="2:17" x14ac:dyDescent="0.2">
      <c r="B28" s="61">
        <v>22</v>
      </c>
      <c r="C28" s="62" t="s">
        <v>174</v>
      </c>
      <c r="D28" s="63" t="s">
        <v>48</v>
      </c>
      <c r="E28" s="64">
        <f>Table57[[#This Row],[KOPVĒRTĒJUMS]]+Table57[[#This Row],[KOPVĒRTĒJUMS ]]+Table57[[#This Row],[KOPVĒRTĒJUMS   ]]+Table57[[#This Row],[KOPVĒRTĒJUMS  ]]</f>
        <v>92.1</v>
      </c>
      <c r="F28" s="65">
        <v>2</v>
      </c>
      <c r="G28" s="62">
        <v>54</v>
      </c>
      <c r="H28" s="66">
        <f>Table57[[#This Row],[KVALIFIKĀCIJA]]+Table57[[#This Row],[FINĀLS]]</f>
        <v>56</v>
      </c>
      <c r="I28" s="65">
        <v>2</v>
      </c>
      <c r="J28" s="62">
        <v>24</v>
      </c>
      <c r="K28" s="66">
        <f>Table57[[#This Row],[KVALIFIKĀCIJA ]]+Table57[[#This Row],[FINĀLS ]]</f>
        <v>26</v>
      </c>
      <c r="L28" s="65">
        <v>0.1</v>
      </c>
      <c r="M28" s="62">
        <v>10</v>
      </c>
      <c r="N28" s="66">
        <f>Table57[[#This Row],[FINĀLS  ]]+Table57[[#This Row],[KVALIFIKĀCIJA  ]]</f>
        <v>10.1</v>
      </c>
      <c r="O28" s="65"/>
      <c r="P28" s="62"/>
      <c r="Q28" s="66">
        <f>Table57[[#This Row],[FINĀLS   ]]+Table57[[#This Row],[KVALIFIKĀCIJA   ]]</f>
        <v>0</v>
      </c>
    </row>
    <row r="29" spans="2:17" s="39" customFormat="1" x14ac:dyDescent="0.2">
      <c r="B29" s="61">
        <v>23</v>
      </c>
      <c r="C29" s="193" t="s">
        <v>262</v>
      </c>
      <c r="D29" s="194" t="s">
        <v>92</v>
      </c>
      <c r="E29" s="143">
        <f>Table57[[#This Row],[KOPVĒRTĒJUMS]]+Table57[[#This Row],[KOPVĒRTĒJUMS ]]+Table57[[#This Row],[KOPVĒRTĒJUMS   ]]+Table57[[#This Row],[KOPVĒRTĒJUMS  ]]</f>
        <v>88.85</v>
      </c>
      <c r="F29" s="144"/>
      <c r="G29" s="64"/>
      <c r="H29" s="145">
        <f>Table57[[#This Row],[KVALIFIKĀCIJA]]+Table57[[#This Row],[FINĀLS]]</f>
        <v>0</v>
      </c>
      <c r="I29" s="148">
        <v>0.5</v>
      </c>
      <c r="J29" s="149">
        <v>24</v>
      </c>
      <c r="K29" s="66">
        <f>Table57[[#This Row],[KVALIFIKĀCIJA ]]+Table57[[#This Row],[FINĀLS ]]</f>
        <v>24.5</v>
      </c>
      <c r="L29" s="148">
        <v>0.1</v>
      </c>
      <c r="M29" s="149">
        <v>10</v>
      </c>
      <c r="N29" s="66">
        <f>Table57[[#This Row],[FINĀLS  ]]+Table57[[#This Row],[KVALIFIKĀCIJA  ]]</f>
        <v>10.1</v>
      </c>
      <c r="O29" s="65">
        <v>0.25</v>
      </c>
      <c r="P29" s="62">
        <v>54</v>
      </c>
      <c r="Q29" s="66">
        <f>Table57[[#This Row],[FINĀLS   ]]+Table57[[#This Row],[KVALIFIKĀCIJA   ]]</f>
        <v>54.25</v>
      </c>
    </row>
    <row r="30" spans="2:17" x14ac:dyDescent="0.2">
      <c r="B30" s="61">
        <v>24</v>
      </c>
      <c r="C30" s="62" t="s">
        <v>196</v>
      </c>
      <c r="D30" s="63" t="s">
        <v>37</v>
      </c>
      <c r="E30" s="64">
        <f>Table57[[#This Row],[KOPVĒRTĒJUMS]]+Table57[[#This Row],[KOPVĒRTĒJUMS ]]+Table57[[#This Row],[KOPVĒRTĒJUMS   ]]+Table57[[#This Row],[KOPVĒRTĒJUMS  ]]</f>
        <v>87.299999999999983</v>
      </c>
      <c r="F30" s="65">
        <v>1</v>
      </c>
      <c r="G30" s="62">
        <v>54</v>
      </c>
      <c r="H30" s="66">
        <f>Table57[[#This Row],[KVALIFIKĀCIJA]]+Table57[[#This Row],[FINĀLS]]</f>
        <v>55</v>
      </c>
      <c r="I30" s="65">
        <v>0.1</v>
      </c>
      <c r="J30" s="62">
        <v>17</v>
      </c>
      <c r="K30" s="66">
        <f>Table57[[#This Row],[KVALIFIKĀCIJA ]]+Table57[[#This Row],[FINĀLS ]]</f>
        <v>17.100000000000001</v>
      </c>
      <c r="L30" s="65">
        <v>0.1</v>
      </c>
      <c r="M30" s="62">
        <v>5</v>
      </c>
      <c r="N30" s="66">
        <f>Table57[[#This Row],[FINĀLS  ]]+Table57[[#This Row],[KVALIFIKĀCIJA  ]]</f>
        <v>5.0999999999999996</v>
      </c>
      <c r="O30" s="65">
        <v>0.1</v>
      </c>
      <c r="P30" s="62">
        <v>10</v>
      </c>
      <c r="Q30" s="66">
        <f>Table57[[#This Row],[FINĀLS   ]]+Table57[[#This Row],[KVALIFIKĀCIJA   ]]</f>
        <v>10.1</v>
      </c>
    </row>
    <row r="31" spans="2:17" x14ac:dyDescent="0.2">
      <c r="B31" s="61">
        <v>25</v>
      </c>
      <c r="C31" s="62" t="s">
        <v>178</v>
      </c>
      <c r="D31" s="63" t="s">
        <v>91</v>
      </c>
      <c r="E31" s="64">
        <f>Table57[[#This Row],[KOPVĒRTĒJUMS]]+Table57[[#This Row],[KOPVĒRTĒJUMS ]]+Table57[[#This Row],[KOPVĒRTĒJUMS   ]]+Table57[[#This Row],[KOPVĒRTĒJUMS  ]]</f>
        <v>86.6</v>
      </c>
      <c r="F31" s="65">
        <v>3</v>
      </c>
      <c r="G31" s="62">
        <v>24</v>
      </c>
      <c r="H31" s="66">
        <f>Table57[[#This Row],[KVALIFIKĀCIJA]]+Table57[[#This Row],[FINĀLS]]</f>
        <v>27</v>
      </c>
      <c r="I31" s="65">
        <v>0.5</v>
      </c>
      <c r="J31" s="62">
        <v>54</v>
      </c>
      <c r="K31" s="66">
        <f>Table57[[#This Row],[KVALIFIKĀCIJA ]]+Table57[[#This Row],[FINĀLS ]]</f>
        <v>54.5</v>
      </c>
      <c r="L31" s="65">
        <v>0.1</v>
      </c>
      <c r="M31" s="62">
        <v>5</v>
      </c>
      <c r="N31" s="66">
        <f>Table57[[#This Row],[FINĀLS  ]]+Table57[[#This Row],[KVALIFIKĀCIJA  ]]</f>
        <v>5.0999999999999996</v>
      </c>
      <c r="O31" s="65"/>
      <c r="P31" s="62"/>
      <c r="Q31" s="66">
        <f>Table57[[#This Row],[FINĀLS   ]]+Table57[[#This Row],[KVALIFIKĀCIJA   ]]</f>
        <v>0</v>
      </c>
    </row>
    <row r="32" spans="2:17" x14ac:dyDescent="0.2">
      <c r="B32" s="61">
        <v>26</v>
      </c>
      <c r="C32" s="62" t="s">
        <v>160</v>
      </c>
      <c r="D32" s="63" t="s">
        <v>159</v>
      </c>
      <c r="E32" s="64">
        <f>Table57[[#This Row],[KOPVĒRTĒJUMS]]+Table57[[#This Row],[KOPVĒRTĒJUMS ]]+Table57[[#This Row],[KOPVĒRTĒJUMS   ]]+Table57[[#This Row],[KOPVĒRTĒJUMS  ]]</f>
        <v>84.949999999999989</v>
      </c>
      <c r="F32" s="65">
        <v>0.5</v>
      </c>
      <c r="G32" s="62">
        <v>24</v>
      </c>
      <c r="H32" s="66">
        <f>Table57[[#This Row],[KVALIFIKĀCIJA]]+Table57[[#This Row],[FINĀLS]]</f>
        <v>24.5</v>
      </c>
      <c r="I32" s="65">
        <v>0.25</v>
      </c>
      <c r="J32" s="62">
        <v>24</v>
      </c>
      <c r="K32" s="66">
        <f>Table57[[#This Row],[KVALIFIKĀCIJA ]]+Table57[[#This Row],[FINĀLS ]]</f>
        <v>24.25</v>
      </c>
      <c r="L32" s="65">
        <v>0.1</v>
      </c>
      <c r="M32" s="62">
        <v>15</v>
      </c>
      <c r="N32" s="66">
        <f>Table57[[#This Row],[FINĀLS  ]]+Table57[[#This Row],[KVALIFIKĀCIJA  ]]</f>
        <v>15.1</v>
      </c>
      <c r="O32" s="65">
        <v>0.1</v>
      </c>
      <c r="P32" s="62">
        <v>21</v>
      </c>
      <c r="Q32" s="66">
        <f>Table57[[#This Row],[FINĀLS   ]]+Table57[[#This Row],[KVALIFIKĀCIJA   ]]</f>
        <v>21.1</v>
      </c>
    </row>
    <row r="33" spans="2:17" s="39" customFormat="1" x14ac:dyDescent="0.2">
      <c r="B33" s="61">
        <v>27</v>
      </c>
      <c r="C33" s="62" t="s">
        <v>169</v>
      </c>
      <c r="D33" s="63" t="s">
        <v>107</v>
      </c>
      <c r="E33" s="64">
        <f>Table57[[#This Row],[KOPVĒRTĒJUMS]]+Table57[[#This Row],[KOPVĒRTĒJUMS ]]+Table57[[#This Row],[KOPVĒRTĒJUMS   ]]+Table57[[#This Row],[KOPVĒRTĒJUMS  ]]</f>
        <v>73.75</v>
      </c>
      <c r="F33" s="65">
        <v>1</v>
      </c>
      <c r="G33" s="62">
        <v>24</v>
      </c>
      <c r="H33" s="66">
        <f>Table57[[#This Row],[KVALIFIKĀCIJA]]+Table57[[#This Row],[FINĀLS]]</f>
        <v>25</v>
      </c>
      <c r="I33" s="65">
        <v>0.5</v>
      </c>
      <c r="J33" s="62">
        <v>24</v>
      </c>
      <c r="K33" s="66">
        <f>Table57[[#This Row],[KVALIFIKĀCIJA ]]+Table57[[#This Row],[FINĀLS ]]</f>
        <v>24.5</v>
      </c>
      <c r="L33" s="65"/>
      <c r="M33" s="62"/>
      <c r="N33" s="66">
        <f>Table57[[#This Row],[FINĀLS  ]]+Table57[[#This Row],[KVALIFIKĀCIJA  ]]</f>
        <v>0</v>
      </c>
      <c r="O33" s="65">
        <v>0.25</v>
      </c>
      <c r="P33" s="62">
        <v>24</v>
      </c>
      <c r="Q33" s="66">
        <f>Table57[[#This Row],[FINĀLS   ]]+Table57[[#This Row],[KVALIFIKĀCIJA   ]]</f>
        <v>24.25</v>
      </c>
    </row>
    <row r="34" spans="2:17" x14ac:dyDescent="0.2">
      <c r="B34" s="61">
        <v>28</v>
      </c>
      <c r="C34" s="195" t="s">
        <v>210</v>
      </c>
      <c r="D34" s="196" t="s">
        <v>45</v>
      </c>
      <c r="E34" s="64">
        <f>Table57[[#This Row],[KOPVĒRTĒJUMS]]+Table57[[#This Row],[KOPVĒRTĒJUMS ]]+Table57[[#This Row],[KOPVĒRTĒJUMS   ]]+Table57[[#This Row],[KOPVĒRTĒJUMS  ]]</f>
        <v>73.599999999999994</v>
      </c>
      <c r="F34" s="65">
        <v>0.1</v>
      </c>
      <c r="G34" s="62">
        <v>19</v>
      </c>
      <c r="H34" s="66">
        <f>Table57[[#This Row],[KVALIFIKĀCIJA]]+Table57[[#This Row],[FINĀLS]]</f>
        <v>19.100000000000001</v>
      </c>
      <c r="I34" s="65">
        <v>0.5</v>
      </c>
      <c r="J34" s="62">
        <v>54</v>
      </c>
      <c r="K34" s="66">
        <f>Table57[[#This Row],[KVALIFIKĀCIJA ]]+Table57[[#This Row],[FINĀLS ]]</f>
        <v>54.5</v>
      </c>
      <c r="L34" s="65">
        <v>0</v>
      </c>
      <c r="M34" s="62">
        <v>0</v>
      </c>
      <c r="N34" s="66">
        <f>Table57[[#This Row],[FINĀLS  ]]+Table57[[#This Row],[KVALIFIKĀCIJA  ]]</f>
        <v>0</v>
      </c>
      <c r="O34" s="65"/>
      <c r="P34" s="62"/>
      <c r="Q34" s="66">
        <f>Table57[[#This Row],[FINĀLS   ]]+Table57[[#This Row],[KVALIFIKĀCIJA   ]]</f>
        <v>0</v>
      </c>
    </row>
    <row r="35" spans="2:17" x14ac:dyDescent="0.2">
      <c r="B35" s="61">
        <v>29</v>
      </c>
      <c r="C35" s="62" t="s">
        <v>138</v>
      </c>
      <c r="D35" s="63" t="s">
        <v>137</v>
      </c>
      <c r="E35" s="64">
        <f>Table57[[#This Row],[KOPVĒRTĒJUMS]]+Table57[[#This Row],[KOPVĒRTĒJUMS ]]+Table57[[#This Row],[KOPVĒRTĒJUMS   ]]+Table57[[#This Row],[KOPVĒRTĒJUMS  ]]</f>
        <v>69.45</v>
      </c>
      <c r="F35" s="65">
        <v>0.1</v>
      </c>
      <c r="G35" s="62">
        <v>5</v>
      </c>
      <c r="H35" s="66">
        <f>Table57[[#This Row],[KVALIFIKĀCIJA]]+Table57[[#This Row],[FINĀLS]]</f>
        <v>5.0999999999999996</v>
      </c>
      <c r="I35" s="65">
        <v>1</v>
      </c>
      <c r="J35" s="62">
        <v>24</v>
      </c>
      <c r="K35" s="66">
        <f>Table57[[#This Row],[KVALIFIKĀCIJA ]]+Table57[[#This Row],[FINĀLS ]]</f>
        <v>25</v>
      </c>
      <c r="L35" s="65">
        <v>0.25</v>
      </c>
      <c r="M35" s="62">
        <v>24</v>
      </c>
      <c r="N35" s="66">
        <f>Table57[[#This Row],[FINĀLS  ]]+Table57[[#This Row],[KVALIFIKĀCIJA  ]]</f>
        <v>24.25</v>
      </c>
      <c r="O35" s="65">
        <v>0.1</v>
      </c>
      <c r="P35" s="62">
        <v>15</v>
      </c>
      <c r="Q35" s="66">
        <f>Table57[[#This Row],[FINĀLS   ]]+Table57[[#This Row],[KVALIFIKĀCIJA   ]]</f>
        <v>15.1</v>
      </c>
    </row>
    <row r="36" spans="2:17" x14ac:dyDescent="0.2">
      <c r="B36" s="61">
        <v>30</v>
      </c>
      <c r="C36" s="62" t="s">
        <v>186</v>
      </c>
      <c r="D36" s="63" t="s">
        <v>29</v>
      </c>
      <c r="E36" s="64">
        <f>Table57[[#This Row],[KOPVĒRTĒJUMS]]+Table57[[#This Row],[KOPVĒRTĒJUMS ]]+Table57[[#This Row],[KOPVĒRTĒJUMS   ]]+Table57[[#This Row],[KOPVĒRTĒJUMS  ]]</f>
        <v>65.550000000000011</v>
      </c>
      <c r="F36" s="65">
        <v>0.1</v>
      </c>
      <c r="G36" s="62">
        <v>21</v>
      </c>
      <c r="H36" s="66">
        <f>Table57[[#This Row],[KVALIFIKĀCIJA]]+Table57[[#This Row],[FINĀLS]]</f>
        <v>21.1</v>
      </c>
      <c r="I36" s="65">
        <v>0.1</v>
      </c>
      <c r="J36" s="62">
        <v>15</v>
      </c>
      <c r="K36" s="66">
        <f>Table57[[#This Row],[KVALIFIKĀCIJA ]]+Table57[[#This Row],[FINĀLS ]]</f>
        <v>15.1</v>
      </c>
      <c r="L36" s="65">
        <v>0.25</v>
      </c>
      <c r="M36" s="62">
        <v>24</v>
      </c>
      <c r="N36" s="66">
        <f>Table57[[#This Row],[FINĀLS  ]]+Table57[[#This Row],[KVALIFIKĀCIJA  ]]</f>
        <v>24.25</v>
      </c>
      <c r="O36" s="65">
        <v>0.1</v>
      </c>
      <c r="P36" s="62">
        <v>5</v>
      </c>
      <c r="Q36" s="66">
        <f>Table57[[#This Row],[FINĀLS   ]]+Table57[[#This Row],[KVALIFIKĀCIJA   ]]</f>
        <v>5.0999999999999996</v>
      </c>
    </row>
    <row r="37" spans="2:17" x14ac:dyDescent="0.2">
      <c r="B37" s="61">
        <v>31</v>
      </c>
      <c r="C37" s="62" t="s">
        <v>212</v>
      </c>
      <c r="D37" s="63" t="s">
        <v>119</v>
      </c>
      <c r="E37" s="64">
        <f>Table57[[#This Row],[KOPVĒRTĒJUMS]]+Table57[[#This Row],[KOPVĒRTĒJUMS ]]+Table57[[#This Row],[KOPVĒRTĒJUMS   ]]+Table57[[#This Row],[KOPVĒRTĒJUMS  ]]</f>
        <v>65</v>
      </c>
      <c r="F37" s="65">
        <v>4</v>
      </c>
      <c r="G37" s="62">
        <v>61</v>
      </c>
      <c r="H37" s="66">
        <f>Table57[[#This Row],[KVALIFIKĀCIJA]]+Table57[[#This Row],[FINĀLS]]</f>
        <v>65</v>
      </c>
      <c r="I37" s="65"/>
      <c r="J37" s="62"/>
      <c r="K37" s="66">
        <f>Table57[[#This Row],[KVALIFIKĀCIJA ]]+Table57[[#This Row],[FINĀLS ]]</f>
        <v>0</v>
      </c>
      <c r="L37" s="65"/>
      <c r="M37" s="62"/>
      <c r="N37" s="66">
        <f>Table57[[#This Row],[FINĀLS  ]]+Table57[[#This Row],[KVALIFIKĀCIJA  ]]</f>
        <v>0</v>
      </c>
      <c r="O37" s="65"/>
      <c r="P37" s="62"/>
      <c r="Q37" s="66">
        <f>Table57[[#This Row],[FINĀLS   ]]+Table57[[#This Row],[KVALIFIKĀCIJA   ]]</f>
        <v>0</v>
      </c>
    </row>
    <row r="38" spans="2:17" x14ac:dyDescent="0.2">
      <c r="B38" s="61">
        <v>32</v>
      </c>
      <c r="C38" s="195" t="s">
        <v>183</v>
      </c>
      <c r="D38" s="196" t="s">
        <v>131</v>
      </c>
      <c r="E38" s="64">
        <f>Table57[[#This Row],[KOPVĒRTĒJUMS]]+Table57[[#This Row],[KOPVĒRTĒJUMS ]]+Table57[[#This Row],[KOPVĒRTĒJUMS   ]]+Table57[[#This Row],[KOPVĒRTĒJUMS  ]]</f>
        <v>64.599999999999994</v>
      </c>
      <c r="F38" s="65">
        <v>0.5</v>
      </c>
      <c r="G38" s="62">
        <v>24</v>
      </c>
      <c r="H38" s="66">
        <f>Table57[[#This Row],[KVALIFIKĀCIJA]]+Table57[[#This Row],[FINĀLS]]</f>
        <v>24.5</v>
      </c>
      <c r="I38" s="65">
        <v>0.1</v>
      </c>
      <c r="J38" s="62">
        <v>15</v>
      </c>
      <c r="K38" s="66">
        <f>Table57[[#This Row],[KVALIFIKĀCIJA ]]+Table57[[#This Row],[FINĀLS ]]</f>
        <v>15.1</v>
      </c>
      <c r="L38" s="65">
        <v>1</v>
      </c>
      <c r="M38" s="62">
        <v>24</v>
      </c>
      <c r="N38" s="66">
        <f>Table57[[#This Row],[FINĀLS  ]]+Table57[[#This Row],[KVALIFIKĀCIJA  ]]</f>
        <v>25</v>
      </c>
      <c r="O38" s="65"/>
      <c r="P38" s="62"/>
      <c r="Q38" s="66">
        <f>Table57[[#This Row],[FINĀLS   ]]+Table57[[#This Row],[KVALIFIKĀCIJA   ]]</f>
        <v>0</v>
      </c>
    </row>
    <row r="39" spans="2:17" s="39" customFormat="1" x14ac:dyDescent="0.2">
      <c r="B39" s="61">
        <v>33</v>
      </c>
      <c r="C39" s="62" t="s">
        <v>141</v>
      </c>
      <c r="D39" s="63" t="s">
        <v>31</v>
      </c>
      <c r="E39" s="64">
        <f>Table57[[#This Row],[KOPVĒRTĒJUMS]]+Table57[[#This Row],[KOPVĒRTĒJUMS ]]+Table57[[#This Row],[KOPVĒRTĒJUMS   ]]+Table57[[#This Row],[KOPVĒRTĒJUMS  ]]</f>
        <v>63.7</v>
      </c>
      <c r="F39" s="65">
        <v>0.25</v>
      </c>
      <c r="G39" s="62">
        <v>24</v>
      </c>
      <c r="H39" s="66">
        <f>Table57[[#This Row],[KVALIFIKĀCIJA]]+Table57[[#This Row],[FINĀLS]]</f>
        <v>24.25</v>
      </c>
      <c r="I39" s="65">
        <v>0.25</v>
      </c>
      <c r="J39" s="62">
        <v>24</v>
      </c>
      <c r="K39" s="66">
        <f>Table57[[#This Row],[KVALIFIKĀCIJA ]]+Table57[[#This Row],[FINĀLS ]]</f>
        <v>24.25</v>
      </c>
      <c r="L39" s="65">
        <v>0.1</v>
      </c>
      <c r="M39" s="62">
        <v>5</v>
      </c>
      <c r="N39" s="66">
        <f>Table57[[#This Row],[FINĀLS  ]]+Table57[[#This Row],[KVALIFIKĀCIJA  ]]</f>
        <v>5.0999999999999996</v>
      </c>
      <c r="O39" s="65">
        <v>0.1</v>
      </c>
      <c r="P39" s="62">
        <v>10</v>
      </c>
      <c r="Q39" s="66">
        <f>Table57[[#This Row],[FINĀLS   ]]+Table57[[#This Row],[KVALIFIKĀCIJA   ]]</f>
        <v>10.1</v>
      </c>
    </row>
    <row r="40" spans="2:17" s="39" customFormat="1" x14ac:dyDescent="0.2">
      <c r="B40" s="61">
        <v>34</v>
      </c>
      <c r="C40" s="195" t="s">
        <v>184</v>
      </c>
      <c r="D40" s="196" t="s">
        <v>27</v>
      </c>
      <c r="E40" s="64">
        <f>Table57[[#This Row],[KOPVĒRTĒJUMS]]+Table57[[#This Row],[KOPVĒRTĒJUMS ]]+Table57[[#This Row],[KOPVĒRTĒJUMS   ]]+Table57[[#This Row],[KOPVĒRTĒJUMS  ]]</f>
        <v>59.35</v>
      </c>
      <c r="F40" s="65">
        <v>0</v>
      </c>
      <c r="G40" s="62">
        <v>0</v>
      </c>
      <c r="H40" s="66">
        <f>Table57[[#This Row],[KVALIFIKĀCIJA]]+Table57[[#This Row],[FINĀLS]]</f>
        <v>0</v>
      </c>
      <c r="I40" s="65">
        <v>0.25</v>
      </c>
      <c r="J40" s="62">
        <v>54</v>
      </c>
      <c r="K40" s="66">
        <f>Table57[[#This Row],[KVALIFIKĀCIJA ]]+Table57[[#This Row],[FINĀLS ]]</f>
        <v>54.25</v>
      </c>
      <c r="L40" s="65">
        <v>0.1</v>
      </c>
      <c r="M40" s="62">
        <v>5</v>
      </c>
      <c r="N40" s="66">
        <f>Table57[[#This Row],[FINĀLS  ]]+Table57[[#This Row],[KVALIFIKĀCIJA  ]]</f>
        <v>5.0999999999999996</v>
      </c>
      <c r="O40" s="65"/>
      <c r="P40" s="62"/>
      <c r="Q40" s="66">
        <f>Table57[[#This Row],[FINĀLS   ]]+Table57[[#This Row],[KVALIFIKĀCIJA   ]]</f>
        <v>0</v>
      </c>
    </row>
    <row r="41" spans="2:17" s="39" customFormat="1" x14ac:dyDescent="0.2">
      <c r="B41" s="61">
        <v>35</v>
      </c>
      <c r="C41" s="193" t="s">
        <v>176</v>
      </c>
      <c r="D41" s="194" t="s">
        <v>90</v>
      </c>
      <c r="E41" s="64">
        <f>Table57[[#This Row],[KOPVĒRTĒJUMS]]+Table57[[#This Row],[KOPVĒRTĒJUMS ]]+Table57[[#This Row],[KOPVĒRTĒJUMS   ]]+Table57[[#This Row],[KOPVĒRTĒJUMS  ]]</f>
        <v>58.95</v>
      </c>
      <c r="F41" s="65">
        <v>0.5</v>
      </c>
      <c r="G41" s="62">
        <v>24</v>
      </c>
      <c r="H41" s="66">
        <f>Table57[[#This Row],[KVALIFIKĀCIJA]]+Table57[[#This Row],[FINĀLS]]</f>
        <v>24.5</v>
      </c>
      <c r="I41" s="65">
        <v>0.25</v>
      </c>
      <c r="J41" s="62">
        <v>24</v>
      </c>
      <c r="K41" s="66">
        <f>Table57[[#This Row],[KVALIFIKĀCIJA ]]+Table57[[#This Row],[FINĀLS ]]</f>
        <v>24.25</v>
      </c>
      <c r="L41" s="65">
        <v>0.1</v>
      </c>
      <c r="M41" s="62">
        <v>5</v>
      </c>
      <c r="N41" s="66">
        <f>Table57[[#This Row],[FINĀLS  ]]+Table57[[#This Row],[KVALIFIKĀCIJA  ]]</f>
        <v>5.0999999999999996</v>
      </c>
      <c r="O41" s="65">
        <v>0.1</v>
      </c>
      <c r="P41" s="62">
        <v>5</v>
      </c>
      <c r="Q41" s="66">
        <f>Table57[[#This Row],[FINĀLS   ]]+Table57[[#This Row],[KVALIFIKĀCIJA   ]]</f>
        <v>5.0999999999999996</v>
      </c>
    </row>
    <row r="42" spans="2:17" s="39" customFormat="1" x14ac:dyDescent="0.2">
      <c r="B42" s="61">
        <v>36</v>
      </c>
      <c r="C42" s="195" t="s">
        <v>208</v>
      </c>
      <c r="D42" s="196" t="s">
        <v>44</v>
      </c>
      <c r="E42" s="64">
        <f>Table57[[#This Row],[KOPVĒRTĒJUMS]]+Table57[[#This Row],[KOPVĒRTĒJUMS ]]+Table57[[#This Row],[KOPVĒRTĒJUMS   ]]+Table57[[#This Row],[KOPVĒRTĒJUMS  ]]</f>
        <v>54.5</v>
      </c>
      <c r="F42" s="65">
        <v>0</v>
      </c>
      <c r="G42" s="62">
        <v>0</v>
      </c>
      <c r="H42" s="66">
        <f>Table57[[#This Row],[KVALIFIKĀCIJA]]+Table57[[#This Row],[FINĀLS]]</f>
        <v>0</v>
      </c>
      <c r="I42" s="65"/>
      <c r="J42" s="62"/>
      <c r="K42" s="66">
        <f>Table57[[#This Row],[KVALIFIKĀCIJA ]]+Table57[[#This Row],[FINĀLS ]]</f>
        <v>0</v>
      </c>
      <c r="L42" s="65">
        <v>0</v>
      </c>
      <c r="M42" s="62"/>
      <c r="N42" s="66">
        <f>Table57[[#This Row],[FINĀLS  ]]+Table57[[#This Row],[KVALIFIKĀCIJA  ]]</f>
        <v>0</v>
      </c>
      <c r="O42" s="65">
        <v>0.5</v>
      </c>
      <c r="P42" s="62">
        <v>54</v>
      </c>
      <c r="Q42" s="66">
        <f>Table57[[#This Row],[FINĀLS   ]]+Table57[[#This Row],[KVALIFIKĀCIJA   ]]</f>
        <v>54.5</v>
      </c>
    </row>
    <row r="43" spans="2:17" s="39" customFormat="1" x14ac:dyDescent="0.2">
      <c r="B43" s="61">
        <v>37</v>
      </c>
      <c r="C43" s="197" t="s">
        <v>328</v>
      </c>
      <c r="D43" s="198" t="s">
        <v>326</v>
      </c>
      <c r="E43" s="143">
        <f>Table57[[#This Row],[KOPVĒRTĒJUMS]]+Table57[[#This Row],[KOPVĒRTĒJUMS ]]+Table57[[#This Row],[KOPVĒRTĒJUMS   ]]+Table57[[#This Row],[KOPVĒRTĒJUMS  ]]</f>
        <v>54.5</v>
      </c>
      <c r="F43" s="144"/>
      <c r="G43" s="64"/>
      <c r="H43" s="145">
        <f>Table57[[#This Row],[KVALIFIKĀCIJA]]+Table57[[#This Row],[FINĀLS]]</f>
        <v>0</v>
      </c>
      <c r="I43" s="144"/>
      <c r="J43" s="64"/>
      <c r="K43" s="145">
        <f>Table57[[#This Row],[KVALIFIKĀCIJA ]]+Table57[[#This Row],[FINĀLS ]]</f>
        <v>0</v>
      </c>
      <c r="L43" s="183"/>
      <c r="M43" s="146"/>
      <c r="N43" s="147">
        <f>Table57[[#This Row],[FINĀLS  ]]+Table57[[#This Row],[KVALIFIKĀCIJA  ]]</f>
        <v>0</v>
      </c>
      <c r="O43" s="65">
        <v>0.5</v>
      </c>
      <c r="P43" s="62">
        <v>54</v>
      </c>
      <c r="Q43" s="147">
        <f>Table57[[#This Row],[FINĀLS   ]]+Table57[[#This Row],[KVALIFIKĀCIJA   ]]</f>
        <v>54.5</v>
      </c>
    </row>
    <row r="44" spans="2:17" s="39" customFormat="1" x14ac:dyDescent="0.2">
      <c r="B44" s="61">
        <v>38</v>
      </c>
      <c r="C44" s="195" t="s">
        <v>191</v>
      </c>
      <c r="D44" s="196" t="s">
        <v>96</v>
      </c>
      <c r="E44" s="64">
        <f>Table57[[#This Row],[KOPVĒRTĒJUMS]]+Table57[[#This Row],[KOPVĒRTĒJUMS ]]+Table57[[#This Row],[KOPVĒRTĒJUMS   ]]+Table57[[#This Row],[KOPVĒRTĒJUMS  ]]</f>
        <v>51.5</v>
      </c>
      <c r="F44" s="65">
        <v>0.5</v>
      </c>
      <c r="G44" s="62">
        <v>24</v>
      </c>
      <c r="H44" s="66">
        <f>Table57[[#This Row],[KVALIFIKĀCIJA]]+Table57[[#This Row],[FINĀLS]]</f>
        <v>24.5</v>
      </c>
      <c r="I44" s="65"/>
      <c r="J44" s="62"/>
      <c r="K44" s="66">
        <f>Table57[[#This Row],[KVALIFIKĀCIJA ]]+Table57[[#This Row],[FINĀLS ]]</f>
        <v>0</v>
      </c>
      <c r="L44" s="65"/>
      <c r="M44" s="62"/>
      <c r="N44" s="66">
        <f>Table57[[#This Row],[FINĀLS  ]]+Table57[[#This Row],[KVALIFIKĀCIJA  ]]</f>
        <v>0</v>
      </c>
      <c r="O44" s="65">
        <v>3</v>
      </c>
      <c r="P44" s="62">
        <v>24</v>
      </c>
      <c r="Q44" s="66">
        <f>Table57[[#This Row],[FINĀLS   ]]+Table57[[#This Row],[KVALIFIKĀCIJA   ]]</f>
        <v>27</v>
      </c>
    </row>
    <row r="45" spans="2:17" s="39" customFormat="1" x14ac:dyDescent="0.2">
      <c r="B45" s="61">
        <v>39</v>
      </c>
      <c r="C45" s="62" t="s">
        <v>209</v>
      </c>
      <c r="D45" s="63" t="s">
        <v>118</v>
      </c>
      <c r="E45" s="64">
        <f>Table57[[#This Row],[KOPVĒRTĒJUMS]]+Table57[[#This Row],[KOPVĒRTĒJUMS ]]+Table57[[#This Row],[KOPVĒRTĒJUMS   ]]+Table57[[#This Row],[KOPVĒRTĒJUMS  ]]</f>
        <v>50.4</v>
      </c>
      <c r="F45" s="65">
        <v>0.1</v>
      </c>
      <c r="G45" s="62">
        <v>10</v>
      </c>
      <c r="H45" s="66">
        <f>Table57[[#This Row],[KVALIFIKĀCIJA]]+Table57[[#This Row],[FINĀLS]]</f>
        <v>10.1</v>
      </c>
      <c r="I45" s="65">
        <v>0.1</v>
      </c>
      <c r="J45" s="62">
        <v>10</v>
      </c>
      <c r="K45" s="66">
        <f>Table57[[#This Row],[KVALIFIKĀCIJA ]]+Table57[[#This Row],[FINĀLS ]]</f>
        <v>10.1</v>
      </c>
      <c r="L45" s="65">
        <v>0.1</v>
      </c>
      <c r="M45" s="62">
        <v>15</v>
      </c>
      <c r="N45" s="66">
        <f>Table57[[#This Row],[FINĀLS  ]]+Table57[[#This Row],[KVALIFIKĀCIJA  ]]</f>
        <v>15.1</v>
      </c>
      <c r="O45" s="65">
        <v>0.1</v>
      </c>
      <c r="P45" s="62">
        <v>15</v>
      </c>
      <c r="Q45" s="66">
        <f>Table57[[#This Row],[FINĀLS   ]]+Table57[[#This Row],[KVALIFIKĀCIJA   ]]</f>
        <v>15.1</v>
      </c>
    </row>
    <row r="46" spans="2:17" s="39" customFormat="1" x14ac:dyDescent="0.2">
      <c r="B46" s="61">
        <v>40</v>
      </c>
      <c r="C46" s="193" t="s">
        <v>296</v>
      </c>
      <c r="D46" s="194" t="s">
        <v>114</v>
      </c>
      <c r="E46" s="143">
        <f>Table57[[#This Row],[KOPVĒRTĒJUMS]]+Table57[[#This Row],[KOPVĒRTĒJUMS ]]+Table57[[#This Row],[KOPVĒRTĒJUMS   ]]+Table57[[#This Row],[KOPVĒRTĒJUMS  ]]</f>
        <v>50.25</v>
      </c>
      <c r="F46" s="144"/>
      <c r="G46" s="64"/>
      <c r="H46" s="145">
        <f>Table57[[#This Row],[KVALIFIKĀCIJA]]+Table57[[#This Row],[FINĀLS]]</f>
        <v>0</v>
      </c>
      <c r="I46" s="144"/>
      <c r="J46" s="64"/>
      <c r="K46" s="145">
        <f>Table57[[#This Row],[KVALIFIKĀCIJA ]]+Table57[[#This Row],[FINĀLS ]]</f>
        <v>0</v>
      </c>
      <c r="L46" s="148">
        <v>2</v>
      </c>
      <c r="M46" s="149">
        <v>24</v>
      </c>
      <c r="N46" s="147">
        <f>Table57[[#This Row],[FINĀLS  ]]+Table57[[#This Row],[KVALIFIKĀCIJA  ]]</f>
        <v>26</v>
      </c>
      <c r="O46" s="65">
        <v>0.25</v>
      </c>
      <c r="P46" s="62">
        <v>24</v>
      </c>
      <c r="Q46" s="147">
        <f>Table57[[#This Row],[FINĀLS   ]]+Table57[[#This Row],[KVALIFIKĀCIJA   ]]</f>
        <v>24.25</v>
      </c>
    </row>
    <row r="47" spans="2:17" s="39" customFormat="1" x14ac:dyDescent="0.2">
      <c r="B47" s="61">
        <v>41</v>
      </c>
      <c r="C47" s="62" t="s">
        <v>195</v>
      </c>
      <c r="D47" s="63" t="s">
        <v>33</v>
      </c>
      <c r="E47" s="64">
        <f>Table57[[#This Row],[KOPVĒRTĒJUMS]]+Table57[[#This Row],[KOPVĒRTĒJUMS ]]+Table57[[#This Row],[KOPVĒRTĒJUMS   ]]+Table57[[#This Row],[KOPVĒRTĒJUMS  ]]</f>
        <v>49.400000000000006</v>
      </c>
      <c r="F47" s="65">
        <v>0.1</v>
      </c>
      <c r="G47" s="62">
        <v>15</v>
      </c>
      <c r="H47" s="66">
        <f>Table57[[#This Row],[KVALIFIKĀCIJA]]+Table57[[#This Row],[FINĀLS]]</f>
        <v>15.1</v>
      </c>
      <c r="I47" s="65">
        <v>0.1</v>
      </c>
      <c r="J47" s="62">
        <v>19</v>
      </c>
      <c r="K47" s="66">
        <f>Table57[[#This Row],[KVALIFIKĀCIJA ]]+Table57[[#This Row],[FINĀLS ]]</f>
        <v>19.100000000000001</v>
      </c>
      <c r="L47" s="65">
        <v>0.1</v>
      </c>
      <c r="M47" s="62">
        <v>5</v>
      </c>
      <c r="N47" s="66">
        <f>Table57[[#This Row],[FINĀLS  ]]+Table57[[#This Row],[KVALIFIKĀCIJA  ]]</f>
        <v>5.0999999999999996</v>
      </c>
      <c r="O47" s="65">
        <v>0.1</v>
      </c>
      <c r="P47" s="62">
        <v>10</v>
      </c>
      <c r="Q47" s="66">
        <f>Table57[[#This Row],[FINĀLS   ]]+Table57[[#This Row],[KVALIFIKĀCIJA   ]]</f>
        <v>10.1</v>
      </c>
    </row>
    <row r="48" spans="2:17" s="39" customFormat="1" x14ac:dyDescent="0.2">
      <c r="B48" s="61">
        <v>42</v>
      </c>
      <c r="C48" s="62" t="s">
        <v>171</v>
      </c>
      <c r="D48" s="63" t="s">
        <v>120</v>
      </c>
      <c r="E48" s="64">
        <f>Table57[[#This Row],[KOPVĒRTĒJUMS]]+Table57[[#This Row],[KOPVĒRTĒJUMS ]]+Table57[[#This Row],[KOPVĒRTĒJUMS   ]]+Table57[[#This Row],[KOPVĒRTĒJUMS  ]]</f>
        <v>48.7</v>
      </c>
      <c r="F48" s="65">
        <v>0.1</v>
      </c>
      <c r="G48" s="62">
        <v>5</v>
      </c>
      <c r="H48" s="66">
        <f>Table57[[#This Row],[KVALIFIKĀCIJA]]+Table57[[#This Row],[FINĀLS]]</f>
        <v>5.0999999999999996</v>
      </c>
      <c r="I48" s="65">
        <v>0.5</v>
      </c>
      <c r="J48" s="62">
        <v>24</v>
      </c>
      <c r="K48" s="66">
        <f>Table57[[#This Row],[KVALIFIKĀCIJA ]]+Table57[[#This Row],[FINĀLS ]]</f>
        <v>24.5</v>
      </c>
      <c r="L48" s="65">
        <v>0.1</v>
      </c>
      <c r="M48" s="62">
        <v>19</v>
      </c>
      <c r="N48" s="66">
        <f>Table57[[#This Row],[FINĀLS  ]]+Table57[[#This Row],[KVALIFIKĀCIJA  ]]</f>
        <v>19.100000000000001</v>
      </c>
      <c r="O48" s="65"/>
      <c r="P48" s="62"/>
      <c r="Q48" s="66">
        <f>Table57[[#This Row],[FINĀLS   ]]+Table57[[#This Row],[KVALIFIKĀCIJA   ]]</f>
        <v>0</v>
      </c>
    </row>
    <row r="49" spans="2:17" s="39" customFormat="1" x14ac:dyDescent="0.2">
      <c r="B49" s="61">
        <v>43</v>
      </c>
      <c r="C49" s="62" t="s">
        <v>219</v>
      </c>
      <c r="D49" s="63" t="s">
        <v>152</v>
      </c>
      <c r="E49" s="64">
        <f>Table57[[#This Row],[KOPVĒRTĒJUMS]]+Table57[[#This Row],[KOPVĒRTĒJUMS ]]+Table57[[#This Row],[KOPVĒRTĒJUMS   ]]+Table57[[#This Row],[KOPVĒRTĒJUMS  ]]</f>
        <v>44.45</v>
      </c>
      <c r="F49" s="65">
        <v>0.1</v>
      </c>
      <c r="G49" s="62">
        <v>5</v>
      </c>
      <c r="H49" s="66">
        <f>Table57[[#This Row],[KVALIFIKĀCIJA]]+Table57[[#This Row],[FINĀLS]]</f>
        <v>5.0999999999999996</v>
      </c>
      <c r="I49" s="65">
        <v>0.1</v>
      </c>
      <c r="J49" s="62">
        <v>15</v>
      </c>
      <c r="K49" s="66">
        <f>Table57[[#This Row],[KVALIFIKĀCIJA ]]+Table57[[#This Row],[FINĀLS ]]</f>
        <v>15.1</v>
      </c>
      <c r="L49" s="65">
        <v>0</v>
      </c>
      <c r="M49" s="62"/>
      <c r="N49" s="66">
        <f>Table57[[#This Row],[FINĀLS  ]]+Table57[[#This Row],[KVALIFIKĀCIJA  ]]</f>
        <v>0</v>
      </c>
      <c r="O49" s="65">
        <v>0.25</v>
      </c>
      <c r="P49" s="62">
        <v>24</v>
      </c>
      <c r="Q49" s="66">
        <f>Table57[[#This Row],[FINĀLS   ]]+Table57[[#This Row],[KVALIFIKĀCIJA   ]]</f>
        <v>24.25</v>
      </c>
    </row>
    <row r="50" spans="2:17" s="39" customFormat="1" x14ac:dyDescent="0.2">
      <c r="B50" s="61">
        <v>44</v>
      </c>
      <c r="C50" s="62" t="s">
        <v>188</v>
      </c>
      <c r="D50" s="63" t="s">
        <v>95</v>
      </c>
      <c r="E50" s="64">
        <f>Table57[[#This Row],[KOPVĒRTĒJUMS]]+Table57[[#This Row],[KOPVĒRTĒJUMS ]]+Table57[[#This Row],[KOPVĒRTĒJUMS   ]]+Table57[[#This Row],[KOPVĒRTĒJUMS  ]]</f>
        <v>39.700000000000003</v>
      </c>
      <c r="F50" s="65">
        <v>0.1</v>
      </c>
      <c r="G50" s="62">
        <v>5</v>
      </c>
      <c r="H50" s="66">
        <f>Table57[[#This Row],[KVALIFIKĀCIJA]]+Table57[[#This Row],[FINĀLS]]</f>
        <v>5.0999999999999996</v>
      </c>
      <c r="I50" s="65">
        <v>0</v>
      </c>
      <c r="J50" s="62"/>
      <c r="K50" s="66">
        <f>Table57[[#This Row],[KVALIFIKĀCIJA ]]+Table57[[#This Row],[FINĀLS ]]</f>
        <v>0</v>
      </c>
      <c r="L50" s="65">
        <v>0.5</v>
      </c>
      <c r="M50" s="62">
        <v>24</v>
      </c>
      <c r="N50" s="66">
        <f>Table57[[#This Row],[FINĀLS  ]]+Table57[[#This Row],[KVALIFIKĀCIJA  ]]</f>
        <v>24.5</v>
      </c>
      <c r="O50" s="65">
        <v>0.1</v>
      </c>
      <c r="P50" s="62">
        <v>10</v>
      </c>
      <c r="Q50" s="66">
        <f>Table57[[#This Row],[FINĀLS   ]]+Table57[[#This Row],[KVALIFIKĀCIJA   ]]</f>
        <v>10.1</v>
      </c>
    </row>
    <row r="51" spans="2:17" s="39" customFormat="1" x14ac:dyDescent="0.2">
      <c r="B51" s="61">
        <v>45</v>
      </c>
      <c r="C51" s="62" t="s">
        <v>215</v>
      </c>
      <c r="D51" s="63" t="s">
        <v>124</v>
      </c>
      <c r="E51" s="64">
        <f>Table57[[#This Row],[KOPVĒRTĒJUMS]]+Table57[[#This Row],[KOPVĒRTĒJUMS ]]+Table57[[#This Row],[KOPVĒRTĒJUMS   ]]+Table57[[#This Row],[KOPVĒRTĒJUMS  ]]</f>
        <v>34.35</v>
      </c>
      <c r="F51" s="65">
        <v>0.25</v>
      </c>
      <c r="G51" s="62">
        <v>24</v>
      </c>
      <c r="H51" s="66">
        <f>Table57[[#This Row],[KVALIFIKĀCIJA]]+Table57[[#This Row],[FINĀLS]]</f>
        <v>24.25</v>
      </c>
      <c r="I51" s="65">
        <v>0.1</v>
      </c>
      <c r="J51" s="62">
        <v>10</v>
      </c>
      <c r="K51" s="66">
        <f>Table57[[#This Row],[KVALIFIKĀCIJA ]]+Table57[[#This Row],[FINĀLS ]]</f>
        <v>10.1</v>
      </c>
      <c r="L51" s="65"/>
      <c r="M51" s="62"/>
      <c r="N51" s="66">
        <f>Table57[[#This Row],[FINĀLS  ]]+Table57[[#This Row],[KVALIFIKĀCIJA  ]]</f>
        <v>0</v>
      </c>
      <c r="O51" s="65"/>
      <c r="P51" s="62"/>
      <c r="Q51" s="66">
        <f>Table57[[#This Row],[FINĀLS   ]]+Table57[[#This Row],[KVALIFIKĀCIJA   ]]</f>
        <v>0</v>
      </c>
    </row>
    <row r="52" spans="2:17" s="39" customFormat="1" x14ac:dyDescent="0.2">
      <c r="B52" s="61">
        <v>46</v>
      </c>
      <c r="C52" s="195" t="s">
        <v>197</v>
      </c>
      <c r="D52" s="196" t="s">
        <v>108</v>
      </c>
      <c r="E52" s="64">
        <f>Table57[[#This Row],[KOPVĒRTĒJUMS]]+Table57[[#This Row],[KOPVĒRTĒJUMS ]]+Table57[[#This Row],[KOPVĒRTĒJUMS   ]]+Table57[[#This Row],[KOPVĒRTĒJUMS  ]]</f>
        <v>29.35</v>
      </c>
      <c r="F52" s="65">
        <v>0.1</v>
      </c>
      <c r="G52" s="62">
        <v>5</v>
      </c>
      <c r="H52" s="66">
        <f>Table57[[#This Row],[KVALIFIKĀCIJA]]+Table57[[#This Row],[FINĀLS]]</f>
        <v>5.0999999999999996</v>
      </c>
      <c r="I52" s="65">
        <v>0.25</v>
      </c>
      <c r="J52" s="62">
        <v>24</v>
      </c>
      <c r="K52" s="66">
        <f>Table57[[#This Row],[KVALIFIKĀCIJA ]]+Table57[[#This Row],[FINĀLS ]]</f>
        <v>24.25</v>
      </c>
      <c r="L52" s="65">
        <v>0</v>
      </c>
      <c r="M52" s="62"/>
      <c r="N52" s="66">
        <f>Table57[[#This Row],[FINĀLS  ]]+Table57[[#This Row],[KVALIFIKĀCIJA  ]]</f>
        <v>0</v>
      </c>
      <c r="O52" s="65"/>
      <c r="P52" s="62"/>
      <c r="Q52" s="66">
        <f>Table57[[#This Row],[FINĀLS   ]]+Table57[[#This Row],[KVALIFIKĀCIJA   ]]</f>
        <v>0</v>
      </c>
    </row>
    <row r="53" spans="2:17" s="39" customFormat="1" x14ac:dyDescent="0.2">
      <c r="B53" s="61">
        <v>47</v>
      </c>
      <c r="C53" s="62" t="s">
        <v>193</v>
      </c>
      <c r="D53" s="63" t="s">
        <v>277</v>
      </c>
      <c r="E53" s="143">
        <f>Table57[[#This Row],[KOPVĒRTĒJUMS]]+Table57[[#This Row],[KOPVĒRTĒJUMS ]]+Table57[[#This Row],[KOPVĒRTĒJUMS   ]]+Table57[[#This Row],[KOPVĒRTĒJUMS  ]]</f>
        <v>28.200000000000003</v>
      </c>
      <c r="F53" s="144"/>
      <c r="G53" s="64"/>
      <c r="H53" s="145">
        <f>Table57[[#This Row],[KVALIFIKĀCIJA]]+Table57[[#This Row],[FINĀLS]]</f>
        <v>0</v>
      </c>
      <c r="I53" s="148">
        <v>0.1</v>
      </c>
      <c r="J53" s="149">
        <v>23</v>
      </c>
      <c r="K53" s="66">
        <f>Table57[[#This Row],[KVALIFIKĀCIJA ]]+Table57[[#This Row],[FINĀLS ]]</f>
        <v>23.1</v>
      </c>
      <c r="L53" s="148">
        <v>0</v>
      </c>
      <c r="M53" s="149"/>
      <c r="N53" s="66">
        <f>Table57[[#This Row],[FINĀLS  ]]+Table57[[#This Row],[KVALIFIKĀCIJA  ]]</f>
        <v>0</v>
      </c>
      <c r="O53" s="65">
        <v>0.1</v>
      </c>
      <c r="P53" s="62">
        <v>5</v>
      </c>
      <c r="Q53" s="66">
        <f>Table57[[#This Row],[FINĀLS   ]]+Table57[[#This Row],[KVALIFIKĀCIJA   ]]</f>
        <v>5.0999999999999996</v>
      </c>
    </row>
    <row r="54" spans="2:17" s="39" customFormat="1" x14ac:dyDescent="0.2">
      <c r="B54" s="61">
        <v>48</v>
      </c>
      <c r="C54" s="193" t="s">
        <v>295</v>
      </c>
      <c r="D54" s="194" t="s">
        <v>103</v>
      </c>
      <c r="E54" s="143">
        <f>Table57[[#This Row],[KOPVĒRTĒJUMS]]+Table57[[#This Row],[KOPVĒRTĒJUMS ]]+Table57[[#This Row],[KOPVĒRTĒJUMS   ]]+Table57[[#This Row],[KOPVĒRTĒJUMS  ]]</f>
        <v>28</v>
      </c>
      <c r="F54" s="144"/>
      <c r="G54" s="64"/>
      <c r="H54" s="145">
        <f>Table57[[#This Row],[KVALIFIKĀCIJA]]+Table57[[#This Row],[FINĀLS]]</f>
        <v>0</v>
      </c>
      <c r="I54" s="144"/>
      <c r="J54" s="64"/>
      <c r="K54" s="145">
        <f>Table57[[#This Row],[KVALIFIKĀCIJA ]]+Table57[[#This Row],[FINĀLS ]]</f>
        <v>0</v>
      </c>
      <c r="L54" s="148">
        <v>4</v>
      </c>
      <c r="M54" s="149">
        <v>24</v>
      </c>
      <c r="N54" s="147">
        <f>Table57[[#This Row],[FINĀLS  ]]+Table57[[#This Row],[KVALIFIKĀCIJA  ]]</f>
        <v>28</v>
      </c>
      <c r="O54" s="148"/>
      <c r="P54" s="149"/>
      <c r="Q54" s="147">
        <f>Table57[[#This Row],[FINĀLS   ]]+Table57[[#This Row],[KVALIFIKĀCIJA   ]]</f>
        <v>0</v>
      </c>
    </row>
    <row r="55" spans="2:17" s="39" customFormat="1" x14ac:dyDescent="0.2">
      <c r="B55" s="61">
        <v>49</v>
      </c>
      <c r="C55" s="193" t="s">
        <v>264</v>
      </c>
      <c r="D55" s="194" t="s">
        <v>265</v>
      </c>
      <c r="E55" s="143">
        <f>Table57[[#This Row],[KOPVĒRTĒJUMS]]+Table57[[#This Row],[KOPVĒRTĒJUMS ]]+Table57[[#This Row],[KOPVĒRTĒJUMS   ]]+Table57[[#This Row],[KOPVĒRTĒJUMS  ]]</f>
        <v>24.5</v>
      </c>
      <c r="F55" s="144"/>
      <c r="G55" s="64"/>
      <c r="H55" s="145">
        <f>Table57[[#This Row],[KVALIFIKĀCIJA]]+Table57[[#This Row],[FINĀLS]]</f>
        <v>0</v>
      </c>
      <c r="I55" s="148">
        <v>0.5</v>
      </c>
      <c r="J55" s="149">
        <v>24</v>
      </c>
      <c r="K55" s="66">
        <f>Table57[[#This Row],[KVALIFIKĀCIJA ]]+Table57[[#This Row],[FINĀLS ]]</f>
        <v>24.5</v>
      </c>
      <c r="L55" s="148"/>
      <c r="M55" s="149"/>
      <c r="N55" s="66">
        <f>Table57[[#This Row],[FINĀLS  ]]+Table57[[#This Row],[KVALIFIKĀCIJA  ]]</f>
        <v>0</v>
      </c>
      <c r="O55" s="148"/>
      <c r="P55" s="149"/>
      <c r="Q55" s="66">
        <f>Table57[[#This Row],[FINĀLS   ]]+Table57[[#This Row],[KVALIFIKĀCIJA   ]]</f>
        <v>0</v>
      </c>
    </row>
    <row r="56" spans="2:17" s="39" customFormat="1" x14ac:dyDescent="0.2">
      <c r="B56" s="61">
        <v>50</v>
      </c>
      <c r="C56" s="193" t="s">
        <v>303</v>
      </c>
      <c r="D56" s="194" t="s">
        <v>112</v>
      </c>
      <c r="E56" s="143">
        <f>Table57[[#This Row],[KOPVĒRTĒJUMS]]+Table57[[#This Row],[KOPVĒRTĒJUMS ]]+Table57[[#This Row],[KOPVĒRTĒJUMS   ]]+Table57[[#This Row],[KOPVĒRTĒJUMS  ]]</f>
        <v>24.25</v>
      </c>
      <c r="F56" s="144"/>
      <c r="G56" s="64"/>
      <c r="H56" s="145">
        <f>Table57[[#This Row],[KVALIFIKĀCIJA]]+Table57[[#This Row],[FINĀLS]]</f>
        <v>0</v>
      </c>
      <c r="I56" s="144"/>
      <c r="J56" s="64"/>
      <c r="K56" s="145">
        <f>Table57[[#This Row],[KVALIFIKĀCIJA ]]+Table57[[#This Row],[FINĀLS ]]</f>
        <v>0</v>
      </c>
      <c r="L56" s="148">
        <v>0.25</v>
      </c>
      <c r="M56" s="149">
        <v>24</v>
      </c>
      <c r="N56" s="147">
        <f>Table57[[#This Row],[FINĀLS  ]]+Table57[[#This Row],[KVALIFIKĀCIJA  ]]</f>
        <v>24.25</v>
      </c>
      <c r="O56" s="148"/>
      <c r="P56" s="149"/>
      <c r="Q56" s="147">
        <f>Table57[[#This Row],[FINĀLS   ]]+Table57[[#This Row],[KVALIFIKĀCIJA   ]]</f>
        <v>0</v>
      </c>
    </row>
    <row r="57" spans="2:17" s="39" customFormat="1" x14ac:dyDescent="0.2">
      <c r="B57" s="61">
        <v>51</v>
      </c>
      <c r="C57" s="193" t="s">
        <v>300</v>
      </c>
      <c r="D57" s="194" t="s">
        <v>308</v>
      </c>
      <c r="E57" s="143">
        <f>Table57[[#This Row],[KOPVĒRTĒJUMS]]+Table57[[#This Row],[KOPVĒRTĒJUMS ]]+Table57[[#This Row],[KOPVĒRTĒJUMS   ]]+Table57[[#This Row],[KOPVĒRTĒJUMS  ]]</f>
        <v>24.25</v>
      </c>
      <c r="F57" s="144"/>
      <c r="G57" s="64"/>
      <c r="H57" s="145">
        <f>Table57[[#This Row],[KVALIFIKĀCIJA]]+Table57[[#This Row],[FINĀLS]]</f>
        <v>0</v>
      </c>
      <c r="I57" s="144"/>
      <c r="J57" s="64"/>
      <c r="K57" s="145">
        <f>Table57[[#This Row],[KVALIFIKĀCIJA ]]+Table57[[#This Row],[FINĀLS ]]</f>
        <v>0</v>
      </c>
      <c r="L57" s="148">
        <v>0.25</v>
      </c>
      <c r="M57" s="149">
        <v>24</v>
      </c>
      <c r="N57" s="147">
        <f>Table57[[#This Row],[FINĀLS  ]]+Table57[[#This Row],[KVALIFIKĀCIJA  ]]</f>
        <v>24.25</v>
      </c>
      <c r="O57" s="148"/>
      <c r="P57" s="149"/>
      <c r="Q57" s="147">
        <f>Table57[[#This Row],[FINĀLS   ]]+Table57[[#This Row],[KVALIFIKĀCIJA   ]]</f>
        <v>0</v>
      </c>
    </row>
    <row r="58" spans="2:17" s="39" customFormat="1" x14ac:dyDescent="0.2">
      <c r="B58" s="61">
        <v>52</v>
      </c>
      <c r="C58" s="193" t="s">
        <v>306</v>
      </c>
      <c r="D58" s="194" t="s">
        <v>281</v>
      </c>
      <c r="E58" s="143">
        <f>Table57[[#This Row],[KOPVĒRTĒJUMS]]+Table57[[#This Row],[KOPVĒRTĒJUMS ]]+Table57[[#This Row],[KOPVĒRTĒJUMS   ]]+Table57[[#This Row],[KOPVĒRTĒJUMS  ]]</f>
        <v>24.25</v>
      </c>
      <c r="F58" s="144"/>
      <c r="G58" s="64"/>
      <c r="H58" s="145">
        <f>Table57[[#This Row],[KVALIFIKĀCIJA]]+Table57[[#This Row],[FINĀLS]]</f>
        <v>0</v>
      </c>
      <c r="I58" s="144"/>
      <c r="J58" s="64"/>
      <c r="K58" s="145">
        <f>Table57[[#This Row],[KVALIFIKĀCIJA ]]+Table57[[#This Row],[FINĀLS ]]</f>
        <v>0</v>
      </c>
      <c r="L58" s="148">
        <v>0.25</v>
      </c>
      <c r="M58" s="149">
        <v>24</v>
      </c>
      <c r="N58" s="147">
        <f>Table57[[#This Row],[FINĀLS  ]]+Table57[[#This Row],[KVALIFIKĀCIJA  ]]</f>
        <v>24.25</v>
      </c>
      <c r="O58" s="148"/>
      <c r="P58" s="149"/>
      <c r="Q58" s="147">
        <f>Table57[[#This Row],[FINĀLS   ]]+Table57[[#This Row],[KVALIFIKĀCIJA   ]]</f>
        <v>0</v>
      </c>
    </row>
    <row r="59" spans="2:17" s="39" customFormat="1" x14ac:dyDescent="0.2">
      <c r="B59" s="61">
        <v>53</v>
      </c>
      <c r="C59" s="128" t="s">
        <v>201</v>
      </c>
      <c r="D59" s="184" t="s">
        <v>111</v>
      </c>
      <c r="E59" s="143">
        <f>Table57[[#This Row],[KOPVĒRTĒJUMS]]+Table57[[#This Row],[KOPVĒRTĒJUMS ]]+Table57[[#This Row],[KOPVĒRTĒJUMS   ]]+Table57[[#This Row],[KOPVĒRTĒJUMS  ]]</f>
        <v>23.1</v>
      </c>
      <c r="F59" s="144"/>
      <c r="G59" s="64"/>
      <c r="H59" s="145">
        <f>Table57[[#This Row],[KVALIFIKĀCIJA]]+Table57[[#This Row],[FINĀLS]]</f>
        <v>0</v>
      </c>
      <c r="I59" s="144"/>
      <c r="J59" s="64"/>
      <c r="K59" s="145">
        <f>Table57[[#This Row],[KVALIFIKĀCIJA ]]+Table57[[#This Row],[FINĀLS ]]</f>
        <v>0</v>
      </c>
      <c r="L59" s="183"/>
      <c r="M59" s="146"/>
      <c r="N59" s="147">
        <f>Table57[[#This Row],[FINĀLS  ]]+Table57[[#This Row],[KVALIFIKĀCIJA  ]]</f>
        <v>0</v>
      </c>
      <c r="O59" s="65">
        <v>0.1</v>
      </c>
      <c r="P59" s="62">
        <v>23</v>
      </c>
      <c r="Q59" s="147">
        <f>Table57[[#This Row],[FINĀLS   ]]+Table57[[#This Row],[KVALIFIKĀCIJA   ]]</f>
        <v>23.1</v>
      </c>
    </row>
    <row r="60" spans="2:17" s="39" customFormat="1" x14ac:dyDescent="0.2">
      <c r="B60" s="61">
        <v>54</v>
      </c>
      <c r="C60" s="193" t="s">
        <v>329</v>
      </c>
      <c r="D60" s="199" t="s">
        <v>324</v>
      </c>
      <c r="E60" s="143">
        <f>Table57[[#This Row],[KOPVĒRTĒJUMS]]+Table57[[#This Row],[KOPVĒRTĒJUMS ]]+Table57[[#This Row],[KOPVĒRTĒJUMS   ]]+Table57[[#This Row],[KOPVĒRTĒJUMS  ]]</f>
        <v>19.100000000000001</v>
      </c>
      <c r="F60" s="144"/>
      <c r="G60" s="64"/>
      <c r="H60" s="145">
        <f>Table57[[#This Row],[KVALIFIKĀCIJA]]+Table57[[#This Row],[FINĀLS]]</f>
        <v>0</v>
      </c>
      <c r="I60" s="144"/>
      <c r="J60" s="64"/>
      <c r="K60" s="145">
        <f>Table57[[#This Row],[KVALIFIKĀCIJA ]]+Table57[[#This Row],[FINĀLS ]]</f>
        <v>0</v>
      </c>
      <c r="L60" s="183"/>
      <c r="M60" s="146"/>
      <c r="N60" s="147">
        <f>Table57[[#This Row],[FINĀLS  ]]+Table57[[#This Row],[KVALIFIKĀCIJA  ]]</f>
        <v>0</v>
      </c>
      <c r="O60" s="65">
        <v>0.1</v>
      </c>
      <c r="P60" s="62">
        <v>19</v>
      </c>
      <c r="Q60" s="147">
        <f>Table57[[#This Row],[FINĀLS   ]]+Table57[[#This Row],[KVALIFIKĀCIJA   ]]</f>
        <v>19.100000000000001</v>
      </c>
    </row>
    <row r="61" spans="2:17" s="39" customFormat="1" x14ac:dyDescent="0.2">
      <c r="B61" s="61">
        <v>55</v>
      </c>
      <c r="C61" s="193" t="s">
        <v>327</v>
      </c>
      <c r="D61" s="199" t="s">
        <v>325</v>
      </c>
      <c r="E61" s="143">
        <f>Table57[[#This Row],[KOPVĒRTĒJUMS]]+Table57[[#This Row],[KOPVĒRTĒJUMS ]]+Table57[[#This Row],[KOPVĒRTĒJUMS   ]]+Table57[[#This Row],[KOPVĒRTĒJUMS  ]]</f>
        <v>17.100000000000001</v>
      </c>
      <c r="F61" s="144"/>
      <c r="G61" s="64"/>
      <c r="H61" s="145">
        <f>Table57[[#This Row],[KVALIFIKĀCIJA]]+Table57[[#This Row],[FINĀLS]]</f>
        <v>0</v>
      </c>
      <c r="I61" s="144"/>
      <c r="J61" s="64"/>
      <c r="K61" s="145">
        <f>Table57[[#This Row],[KVALIFIKĀCIJA ]]+Table57[[#This Row],[FINĀLS ]]</f>
        <v>0</v>
      </c>
      <c r="L61" s="183"/>
      <c r="M61" s="146"/>
      <c r="N61" s="147">
        <f>Table57[[#This Row],[FINĀLS  ]]+Table57[[#This Row],[KVALIFIKĀCIJA  ]]</f>
        <v>0</v>
      </c>
      <c r="O61" s="65">
        <v>0.1</v>
      </c>
      <c r="P61" s="62">
        <v>17</v>
      </c>
      <c r="Q61" s="147">
        <f>Table57[[#This Row],[FINĀLS   ]]+Table57[[#This Row],[KVALIFIKĀCIJA   ]]</f>
        <v>17.100000000000001</v>
      </c>
    </row>
    <row r="62" spans="2:17" s="39" customFormat="1" x14ac:dyDescent="0.2">
      <c r="B62" s="61">
        <v>56</v>
      </c>
      <c r="C62" s="195" t="s">
        <v>170</v>
      </c>
      <c r="D62" s="196" t="s">
        <v>110</v>
      </c>
      <c r="E62" s="143">
        <f>Table57[[#This Row],[KOPVĒRTĒJUMS]]+Table57[[#This Row],[KOPVĒRTĒJUMS ]]+Table57[[#This Row],[KOPVĒRTĒJUMS   ]]+Table57[[#This Row],[KOPVĒRTĒJUMS  ]]</f>
        <v>15.2</v>
      </c>
      <c r="F62" s="144"/>
      <c r="G62" s="64"/>
      <c r="H62" s="145">
        <f>Table57[[#This Row],[KVALIFIKĀCIJA]]+Table57[[#This Row],[FINĀLS]]</f>
        <v>0</v>
      </c>
      <c r="I62" s="148">
        <v>0.1</v>
      </c>
      <c r="J62" s="149">
        <v>10</v>
      </c>
      <c r="K62" s="66">
        <f>Table57[[#This Row],[KVALIFIKĀCIJA ]]+Table57[[#This Row],[FINĀLS ]]</f>
        <v>10.1</v>
      </c>
      <c r="L62" s="148"/>
      <c r="M62" s="149"/>
      <c r="N62" s="66">
        <f>Table57[[#This Row],[FINĀLS  ]]+Table57[[#This Row],[KVALIFIKĀCIJA  ]]</f>
        <v>0</v>
      </c>
      <c r="O62" s="65">
        <v>0.1</v>
      </c>
      <c r="P62" s="62">
        <v>5</v>
      </c>
      <c r="Q62" s="66">
        <f>Table57[[#This Row],[FINĀLS   ]]+Table57[[#This Row],[KVALIFIKĀCIJA   ]]</f>
        <v>5.0999999999999996</v>
      </c>
    </row>
    <row r="63" spans="2:17" s="39" customFormat="1" x14ac:dyDescent="0.2">
      <c r="B63" s="61">
        <v>57</v>
      </c>
      <c r="C63" s="195" t="s">
        <v>297</v>
      </c>
      <c r="D63" s="196" t="s">
        <v>282</v>
      </c>
      <c r="E63" s="143">
        <f>Table57[[#This Row],[KOPVĒRTĒJUMS]]+Table57[[#This Row],[KOPVĒRTĒJUMS ]]+Table57[[#This Row],[KOPVĒRTĒJUMS   ]]+Table57[[#This Row],[KOPVĒRTĒJUMS  ]]</f>
        <v>15.2</v>
      </c>
      <c r="F63" s="144"/>
      <c r="G63" s="64"/>
      <c r="H63" s="145">
        <f>Table57[[#This Row],[KVALIFIKĀCIJA]]+Table57[[#This Row],[FINĀLS]]</f>
        <v>0</v>
      </c>
      <c r="I63" s="144"/>
      <c r="J63" s="64"/>
      <c r="K63" s="145">
        <f>Table57[[#This Row],[KVALIFIKĀCIJA ]]+Table57[[#This Row],[FINĀLS ]]</f>
        <v>0</v>
      </c>
      <c r="L63" s="148">
        <v>0.1</v>
      </c>
      <c r="M63" s="149">
        <v>10</v>
      </c>
      <c r="N63" s="147">
        <f>Table57[[#This Row],[FINĀLS  ]]+Table57[[#This Row],[KVALIFIKĀCIJA  ]]</f>
        <v>10.1</v>
      </c>
      <c r="O63" s="65">
        <v>0.1</v>
      </c>
      <c r="P63" s="62">
        <v>5</v>
      </c>
      <c r="Q63" s="147">
        <f>Table57[[#This Row],[FINĀLS   ]]+Table57[[#This Row],[KVALIFIKĀCIJA   ]]</f>
        <v>5.0999999999999996</v>
      </c>
    </row>
    <row r="64" spans="2:17" s="39" customFormat="1" x14ac:dyDescent="0.2">
      <c r="B64" s="61">
        <v>58</v>
      </c>
      <c r="C64" s="62" t="s">
        <v>263</v>
      </c>
      <c r="D64" s="63" t="s">
        <v>97</v>
      </c>
      <c r="E64" s="143">
        <f>Table57[[#This Row],[KOPVĒRTĒJUMS]]+Table57[[#This Row],[KOPVĒRTĒJUMS ]]+Table57[[#This Row],[KOPVĒRTĒJUMS   ]]+Table57[[#This Row],[KOPVĒRTĒJUMS  ]]</f>
        <v>15.2</v>
      </c>
      <c r="F64" s="144"/>
      <c r="G64" s="64"/>
      <c r="H64" s="145">
        <f>Table57[[#This Row],[KVALIFIKĀCIJA]]+Table57[[#This Row],[FINĀLS]]</f>
        <v>0</v>
      </c>
      <c r="I64" s="148">
        <v>0</v>
      </c>
      <c r="J64" s="146"/>
      <c r="K64" s="66">
        <f>Table57[[#This Row],[KVALIFIKĀCIJA ]]+Table57[[#This Row],[FINĀLS ]]</f>
        <v>0</v>
      </c>
      <c r="L64" s="148">
        <v>0.1</v>
      </c>
      <c r="M64" s="149">
        <v>10</v>
      </c>
      <c r="N64" s="66">
        <f>Table57[[#This Row],[FINĀLS  ]]+Table57[[#This Row],[KVALIFIKĀCIJA  ]]</f>
        <v>10.1</v>
      </c>
      <c r="O64" s="65">
        <v>0.1</v>
      </c>
      <c r="P64" s="62">
        <v>5</v>
      </c>
      <c r="Q64" s="66">
        <f>Table57[[#This Row],[FINĀLS   ]]+Table57[[#This Row],[KVALIFIKĀCIJA   ]]</f>
        <v>5.0999999999999996</v>
      </c>
    </row>
    <row r="65" spans="2:17" s="39" customFormat="1" x14ac:dyDescent="0.2">
      <c r="B65" s="61">
        <v>59</v>
      </c>
      <c r="C65" s="193" t="s">
        <v>261</v>
      </c>
      <c r="D65" s="194" t="s">
        <v>278</v>
      </c>
      <c r="E65" s="143">
        <f>Table57[[#This Row],[KOPVĒRTĒJUMS]]+Table57[[#This Row],[KOPVĒRTĒJUMS ]]+Table57[[#This Row],[KOPVĒRTĒJUMS   ]]+Table57[[#This Row],[KOPVĒRTĒJUMS  ]]</f>
        <v>15.1</v>
      </c>
      <c r="F65" s="144"/>
      <c r="G65" s="64"/>
      <c r="H65" s="145">
        <f>Table57[[#This Row],[KVALIFIKĀCIJA]]+Table57[[#This Row],[FINĀLS]]</f>
        <v>0</v>
      </c>
      <c r="I65" s="148">
        <v>0.1</v>
      </c>
      <c r="J65" s="149">
        <v>15</v>
      </c>
      <c r="K65" s="66">
        <f>Table57[[#This Row],[KVALIFIKĀCIJA ]]+Table57[[#This Row],[FINĀLS ]]</f>
        <v>15.1</v>
      </c>
      <c r="L65" s="148"/>
      <c r="M65" s="149"/>
      <c r="N65" s="66">
        <f>Table57[[#This Row],[FINĀLS  ]]+Table57[[#This Row],[KVALIFIKĀCIJA  ]]</f>
        <v>0</v>
      </c>
      <c r="O65" s="148"/>
      <c r="P65" s="149"/>
      <c r="Q65" s="66">
        <f>Table57[[#This Row],[FINĀLS   ]]+Table57[[#This Row],[KVALIFIKĀCIJA   ]]</f>
        <v>0</v>
      </c>
    </row>
    <row r="66" spans="2:17" s="39" customFormat="1" x14ac:dyDescent="0.2">
      <c r="B66" s="61">
        <v>60</v>
      </c>
      <c r="C66" s="193" t="s">
        <v>302</v>
      </c>
      <c r="D66" s="194" t="s">
        <v>101</v>
      </c>
      <c r="E66" s="143">
        <f>Table57[[#This Row],[KOPVĒRTĒJUMS]]+Table57[[#This Row],[KOPVĒRTĒJUMS ]]+Table57[[#This Row],[KOPVĒRTĒJUMS   ]]+Table57[[#This Row],[KOPVĒRTĒJUMS  ]]</f>
        <v>15.1</v>
      </c>
      <c r="F66" s="144"/>
      <c r="G66" s="64"/>
      <c r="H66" s="145">
        <f>Table57[[#This Row],[KVALIFIKĀCIJA]]+Table57[[#This Row],[FINĀLS]]</f>
        <v>0</v>
      </c>
      <c r="I66" s="144"/>
      <c r="J66" s="64"/>
      <c r="K66" s="145">
        <f>Table57[[#This Row],[KVALIFIKĀCIJA ]]+Table57[[#This Row],[FINĀLS ]]</f>
        <v>0</v>
      </c>
      <c r="L66" s="148">
        <v>0.1</v>
      </c>
      <c r="M66" s="149">
        <v>15</v>
      </c>
      <c r="N66" s="147">
        <f>Table57[[#This Row],[FINĀLS  ]]+Table57[[#This Row],[KVALIFIKĀCIJA  ]]</f>
        <v>15.1</v>
      </c>
      <c r="O66" s="148"/>
      <c r="P66" s="149"/>
      <c r="Q66" s="147">
        <f>Table57[[#This Row],[FINĀLS   ]]+Table57[[#This Row],[KVALIFIKĀCIJA   ]]</f>
        <v>0</v>
      </c>
    </row>
    <row r="67" spans="2:17" s="39" customFormat="1" x14ac:dyDescent="0.2">
      <c r="B67" s="61">
        <v>61</v>
      </c>
      <c r="C67" s="193" t="s">
        <v>204</v>
      </c>
      <c r="D67" s="199" t="s">
        <v>287</v>
      </c>
      <c r="E67" s="143">
        <f>Table57[[#This Row],[KOPVĒRTĒJUMS]]+Table57[[#This Row],[KOPVĒRTĒJUMS ]]+Table57[[#This Row],[KOPVĒRTĒJUMS   ]]+Table57[[#This Row],[KOPVĒRTĒJUMS  ]]</f>
        <v>15.1</v>
      </c>
      <c r="F67" s="144"/>
      <c r="G67" s="64"/>
      <c r="H67" s="145">
        <f>Table57[[#This Row],[KVALIFIKĀCIJA]]+Table57[[#This Row],[FINĀLS]]</f>
        <v>0</v>
      </c>
      <c r="I67" s="144"/>
      <c r="J67" s="64"/>
      <c r="K67" s="145">
        <f>Table57[[#This Row],[KVALIFIKĀCIJA ]]+Table57[[#This Row],[FINĀLS ]]</f>
        <v>0</v>
      </c>
      <c r="L67" s="148">
        <v>0</v>
      </c>
      <c r="M67" s="149"/>
      <c r="N67" s="147">
        <f>Table57[[#This Row],[FINĀLS  ]]+Table57[[#This Row],[KVALIFIKĀCIJA  ]]</f>
        <v>0</v>
      </c>
      <c r="O67" s="65">
        <v>0.1</v>
      </c>
      <c r="P67" s="62">
        <v>15</v>
      </c>
      <c r="Q67" s="147">
        <f>Table57[[#This Row],[FINĀLS   ]]+Table57[[#This Row],[KVALIFIKĀCIJA   ]]</f>
        <v>15.1</v>
      </c>
    </row>
    <row r="68" spans="2:17" s="39" customFormat="1" x14ac:dyDescent="0.2">
      <c r="B68" s="61">
        <v>62</v>
      </c>
      <c r="C68" s="62" t="s">
        <v>180</v>
      </c>
      <c r="D68" s="63" t="s">
        <v>51</v>
      </c>
      <c r="E68" s="64">
        <f>Table57[[#This Row],[KOPVĒRTĒJUMS]]+Table57[[#This Row],[KOPVĒRTĒJUMS ]]+Table57[[#This Row],[KOPVĒRTĒJUMS   ]]+Table57[[#This Row],[KOPVĒRTĒJUMS  ]]</f>
        <v>10.199999999999999</v>
      </c>
      <c r="F68" s="65">
        <v>0.1</v>
      </c>
      <c r="G68" s="62">
        <v>5</v>
      </c>
      <c r="H68" s="66">
        <f>Table57[[#This Row],[KVALIFIKĀCIJA]]+Table57[[#This Row],[FINĀLS]]</f>
        <v>5.0999999999999996</v>
      </c>
      <c r="I68" s="65"/>
      <c r="J68" s="62"/>
      <c r="K68" s="66">
        <f>Table57[[#This Row],[KVALIFIKĀCIJA ]]+Table57[[#This Row],[FINĀLS ]]</f>
        <v>0</v>
      </c>
      <c r="L68" s="65">
        <v>0.1</v>
      </c>
      <c r="M68" s="62">
        <v>5</v>
      </c>
      <c r="N68" s="66">
        <f>Table57[[#This Row],[FINĀLS  ]]+Table57[[#This Row],[KVALIFIKĀCIJA  ]]</f>
        <v>5.0999999999999996</v>
      </c>
      <c r="O68" s="65"/>
      <c r="P68" s="62"/>
      <c r="Q68" s="66">
        <f>Table57[[#This Row],[FINĀLS   ]]+Table57[[#This Row],[KVALIFIKĀCIJA   ]]</f>
        <v>0</v>
      </c>
    </row>
    <row r="69" spans="2:17" s="39" customFormat="1" x14ac:dyDescent="0.2">
      <c r="B69" s="61">
        <v>63</v>
      </c>
      <c r="C69" s="62" t="s">
        <v>203</v>
      </c>
      <c r="D69" s="63" t="s">
        <v>43</v>
      </c>
      <c r="E69" s="64">
        <f>Table57[[#This Row],[KOPVĒRTĒJUMS]]+Table57[[#This Row],[KOPVĒRTĒJUMS ]]+Table57[[#This Row],[KOPVĒRTĒJUMS   ]]+Table57[[#This Row],[KOPVĒRTĒJUMS  ]]</f>
        <v>10.1</v>
      </c>
      <c r="F69" s="65">
        <v>0.1</v>
      </c>
      <c r="G69" s="62">
        <v>10</v>
      </c>
      <c r="H69" s="66">
        <f>Table57[[#This Row],[KVALIFIKĀCIJA]]+Table57[[#This Row],[FINĀLS]]</f>
        <v>10.1</v>
      </c>
      <c r="I69" s="65"/>
      <c r="J69" s="62"/>
      <c r="K69" s="66">
        <f>Table57[[#This Row],[KVALIFIKĀCIJA ]]+Table57[[#This Row],[FINĀLS ]]</f>
        <v>0</v>
      </c>
      <c r="L69" s="65"/>
      <c r="M69" s="62"/>
      <c r="N69" s="66">
        <f>Table57[[#This Row],[FINĀLS  ]]+Table57[[#This Row],[KVALIFIKĀCIJA  ]]</f>
        <v>0</v>
      </c>
      <c r="O69" s="65"/>
      <c r="P69" s="62"/>
      <c r="Q69" s="66">
        <f>Table57[[#This Row],[FINĀLS   ]]+Table57[[#This Row],[KVALIFIKĀCIJA   ]]</f>
        <v>0</v>
      </c>
    </row>
    <row r="70" spans="2:17" x14ac:dyDescent="0.2">
      <c r="B70" s="61">
        <v>64</v>
      </c>
      <c r="C70" s="195" t="s">
        <v>211</v>
      </c>
      <c r="D70" s="196" t="s">
        <v>166</v>
      </c>
      <c r="E70" s="64">
        <f>Table57[[#This Row],[KOPVĒRTĒJUMS]]+Table57[[#This Row],[KOPVĒRTĒJUMS ]]+Table57[[#This Row],[KOPVĒRTĒJUMS   ]]+Table57[[#This Row],[KOPVĒRTĒJUMS  ]]</f>
        <v>10.1</v>
      </c>
      <c r="F70" s="65">
        <v>0.1</v>
      </c>
      <c r="G70" s="62">
        <v>10</v>
      </c>
      <c r="H70" s="66">
        <f>Table57[[#This Row],[KVALIFIKĀCIJA]]+Table57[[#This Row],[FINĀLS]]</f>
        <v>10.1</v>
      </c>
      <c r="I70" s="65"/>
      <c r="J70" s="62"/>
      <c r="K70" s="66">
        <f>Table57[[#This Row],[KVALIFIKĀCIJA ]]+Table57[[#This Row],[FINĀLS ]]</f>
        <v>0</v>
      </c>
      <c r="L70" s="65">
        <v>0</v>
      </c>
      <c r="M70" s="62"/>
      <c r="N70" s="66">
        <f>Table57[[#This Row],[FINĀLS  ]]+Table57[[#This Row],[KVALIFIKĀCIJA  ]]</f>
        <v>0</v>
      </c>
      <c r="O70" s="65"/>
      <c r="P70" s="62"/>
      <c r="Q70" s="66">
        <f>Table57[[#This Row],[FINĀLS   ]]+Table57[[#This Row],[KVALIFIKĀCIJA   ]]</f>
        <v>0</v>
      </c>
    </row>
    <row r="71" spans="2:17" x14ac:dyDescent="0.2">
      <c r="B71" s="61">
        <v>65</v>
      </c>
      <c r="C71" s="195" t="s">
        <v>163</v>
      </c>
      <c r="D71" s="196" t="s">
        <v>162</v>
      </c>
      <c r="E71" s="64">
        <f>Table57[[#This Row],[KOPVĒRTĒJUMS]]+Table57[[#This Row],[KOPVĒRTĒJUMS ]]+Table57[[#This Row],[KOPVĒRTĒJUMS   ]]+Table57[[#This Row],[KOPVĒRTĒJUMS  ]]</f>
        <v>10.1</v>
      </c>
      <c r="F71" s="65">
        <v>0.1</v>
      </c>
      <c r="G71" s="62">
        <v>10</v>
      </c>
      <c r="H71" s="66">
        <f>Table57[[#This Row],[KVALIFIKĀCIJA]]+Table57[[#This Row],[FINĀLS]]</f>
        <v>10.1</v>
      </c>
      <c r="I71" s="65">
        <v>0</v>
      </c>
      <c r="J71" s="62"/>
      <c r="K71" s="66">
        <f>Table57[[#This Row],[KVALIFIKĀCIJA ]]+Table57[[#This Row],[FINĀLS ]]</f>
        <v>0</v>
      </c>
      <c r="L71" s="65">
        <v>0</v>
      </c>
      <c r="M71" s="62"/>
      <c r="N71" s="66">
        <f>Table57[[#This Row],[FINĀLS  ]]+Table57[[#This Row],[KVALIFIKĀCIJA  ]]</f>
        <v>0</v>
      </c>
      <c r="O71" s="65"/>
      <c r="P71" s="62"/>
      <c r="Q71" s="66">
        <f>Table57[[#This Row],[FINĀLS   ]]+Table57[[#This Row],[KVALIFIKĀCIJA   ]]</f>
        <v>0</v>
      </c>
    </row>
    <row r="72" spans="2:17" x14ac:dyDescent="0.2">
      <c r="B72" s="61">
        <v>66</v>
      </c>
      <c r="C72" s="193" t="s">
        <v>305</v>
      </c>
      <c r="D72" s="194" t="s">
        <v>106</v>
      </c>
      <c r="E72" s="143">
        <f>Table57[[#This Row],[KOPVĒRTĒJUMS]]+Table57[[#This Row],[KOPVĒRTĒJUMS ]]+Table57[[#This Row],[KOPVĒRTĒJUMS   ]]+Table57[[#This Row],[KOPVĒRTĒJUMS  ]]</f>
        <v>10.1</v>
      </c>
      <c r="F72" s="144"/>
      <c r="G72" s="64"/>
      <c r="H72" s="145">
        <f>Table57[[#This Row],[KVALIFIKĀCIJA]]+Table57[[#This Row],[FINĀLS]]</f>
        <v>0</v>
      </c>
      <c r="I72" s="144"/>
      <c r="J72" s="64"/>
      <c r="K72" s="145">
        <f>Table57[[#This Row],[KVALIFIKĀCIJA ]]+Table57[[#This Row],[FINĀLS ]]</f>
        <v>0</v>
      </c>
      <c r="L72" s="148">
        <v>0.1</v>
      </c>
      <c r="M72" s="149">
        <v>10</v>
      </c>
      <c r="N72" s="147">
        <f>Table57[[#This Row],[FINĀLS  ]]+Table57[[#This Row],[KVALIFIKĀCIJA  ]]</f>
        <v>10.1</v>
      </c>
      <c r="O72" s="148"/>
      <c r="P72" s="149"/>
      <c r="Q72" s="147">
        <f>Table57[[#This Row],[FINĀLS   ]]+Table57[[#This Row],[KVALIFIKĀCIJA   ]]</f>
        <v>0</v>
      </c>
    </row>
    <row r="73" spans="2:17" x14ac:dyDescent="0.2">
      <c r="B73" s="61">
        <v>67</v>
      </c>
      <c r="C73" s="193" t="s">
        <v>167</v>
      </c>
      <c r="D73" s="199" t="s">
        <v>312</v>
      </c>
      <c r="E73" s="143">
        <f>Table57[[#This Row],[KOPVĒRTĒJUMS]]+Table57[[#This Row],[KOPVĒRTĒJUMS ]]+Table57[[#This Row],[KOPVĒRTĒJUMS   ]]+Table57[[#This Row],[KOPVĒRTĒJUMS  ]]</f>
        <v>10.1</v>
      </c>
      <c r="F73" s="144"/>
      <c r="G73" s="64"/>
      <c r="H73" s="145">
        <f>Table57[[#This Row],[KVALIFIKĀCIJA]]+Table57[[#This Row],[FINĀLS]]</f>
        <v>0</v>
      </c>
      <c r="I73" s="144"/>
      <c r="J73" s="64"/>
      <c r="K73" s="145">
        <f>Table57[[#This Row],[KVALIFIKĀCIJA ]]+Table57[[#This Row],[FINĀLS ]]</f>
        <v>0</v>
      </c>
      <c r="L73" s="148">
        <v>0</v>
      </c>
      <c r="M73" s="149"/>
      <c r="N73" s="147">
        <f>Table57[[#This Row],[FINĀLS  ]]+Table57[[#This Row],[KVALIFIKĀCIJA  ]]</f>
        <v>0</v>
      </c>
      <c r="O73" s="65">
        <v>0.1</v>
      </c>
      <c r="P73" s="62">
        <v>10</v>
      </c>
      <c r="Q73" s="147">
        <f>Table57[[#This Row],[FINĀLS   ]]+Table57[[#This Row],[KVALIFIKĀCIJA   ]]</f>
        <v>10.1</v>
      </c>
    </row>
    <row r="74" spans="2:17" x14ac:dyDescent="0.2">
      <c r="B74" s="61">
        <v>68</v>
      </c>
      <c r="C74" s="193" t="s">
        <v>224</v>
      </c>
      <c r="D74" s="194" t="s">
        <v>102</v>
      </c>
      <c r="E74" s="64">
        <f>Table57[[#This Row],[KOPVĒRTĒJUMS]]+Table57[[#This Row],[KOPVĒRTĒJUMS ]]+Table57[[#This Row],[KOPVĒRTĒJUMS   ]]+Table57[[#This Row],[KOPVĒRTĒJUMS  ]]</f>
        <v>5.0999999999999996</v>
      </c>
      <c r="F74" s="65">
        <v>0.1</v>
      </c>
      <c r="G74" s="62">
        <v>5</v>
      </c>
      <c r="H74" s="66">
        <f>Table57[[#This Row],[KVALIFIKĀCIJA]]+Table57[[#This Row],[FINĀLS]]</f>
        <v>5.0999999999999996</v>
      </c>
      <c r="I74" s="65"/>
      <c r="J74" s="62"/>
      <c r="K74" s="66">
        <f>Table57[[#This Row],[KVALIFIKĀCIJA ]]+Table57[[#This Row],[FINĀLS ]]</f>
        <v>0</v>
      </c>
      <c r="L74" s="65"/>
      <c r="M74" s="62"/>
      <c r="N74" s="66">
        <f>Table57[[#This Row],[FINĀLS  ]]+Table57[[#This Row],[KVALIFIKĀCIJA  ]]</f>
        <v>0</v>
      </c>
      <c r="O74" s="65"/>
      <c r="P74" s="62"/>
      <c r="Q74" s="66">
        <f>Table57[[#This Row],[FINĀLS   ]]+Table57[[#This Row],[KVALIFIKĀCIJA   ]]</f>
        <v>0</v>
      </c>
    </row>
    <row r="75" spans="2:17" x14ac:dyDescent="0.2">
      <c r="B75" s="61">
        <v>69</v>
      </c>
      <c r="C75" s="62" t="s">
        <v>189</v>
      </c>
      <c r="D75" s="63" t="s">
        <v>132</v>
      </c>
      <c r="E75" s="64">
        <f>Table57[[#This Row],[KOPVĒRTĒJUMS]]+Table57[[#This Row],[KOPVĒRTĒJUMS ]]+Table57[[#This Row],[KOPVĒRTĒJUMS   ]]+Table57[[#This Row],[KOPVĒRTĒJUMS  ]]</f>
        <v>5.0999999999999996</v>
      </c>
      <c r="F75" s="65">
        <v>0.1</v>
      </c>
      <c r="G75" s="62">
        <v>5</v>
      </c>
      <c r="H75" s="66">
        <f>Table57[[#This Row],[KVALIFIKĀCIJA]]+Table57[[#This Row],[FINĀLS]]</f>
        <v>5.0999999999999996</v>
      </c>
      <c r="I75" s="65"/>
      <c r="J75" s="62"/>
      <c r="K75" s="66">
        <f>Table57[[#This Row],[KVALIFIKĀCIJA ]]+Table57[[#This Row],[FINĀLS ]]</f>
        <v>0</v>
      </c>
      <c r="L75" s="65">
        <v>0</v>
      </c>
      <c r="M75" s="62"/>
      <c r="N75" s="66">
        <f>Table57[[#This Row],[FINĀLS  ]]+Table57[[#This Row],[KVALIFIKĀCIJA  ]]</f>
        <v>0</v>
      </c>
      <c r="O75" s="65"/>
      <c r="P75" s="62"/>
      <c r="Q75" s="66">
        <f>Table57[[#This Row],[FINĀLS   ]]+Table57[[#This Row],[KVALIFIKĀCIJA   ]]</f>
        <v>0</v>
      </c>
    </row>
    <row r="76" spans="2:17" x14ac:dyDescent="0.2">
      <c r="B76" s="61">
        <v>70</v>
      </c>
      <c r="C76" s="193" t="s">
        <v>304</v>
      </c>
      <c r="D76" s="194" t="s">
        <v>113</v>
      </c>
      <c r="E76" s="143">
        <f>Table57[[#This Row],[KOPVĒRTĒJUMS]]+Table57[[#This Row],[KOPVĒRTĒJUMS ]]+Table57[[#This Row],[KOPVĒRTĒJUMS   ]]+Table57[[#This Row],[KOPVĒRTĒJUMS  ]]</f>
        <v>5.0999999999999996</v>
      </c>
      <c r="F76" s="144"/>
      <c r="G76" s="64"/>
      <c r="H76" s="145">
        <f>Table57[[#This Row],[KVALIFIKĀCIJA]]+Table57[[#This Row],[FINĀLS]]</f>
        <v>0</v>
      </c>
      <c r="I76" s="144"/>
      <c r="J76" s="64"/>
      <c r="K76" s="145">
        <f>Table57[[#This Row],[KVALIFIKĀCIJA ]]+Table57[[#This Row],[FINĀLS ]]</f>
        <v>0</v>
      </c>
      <c r="L76" s="148">
        <v>0.1</v>
      </c>
      <c r="M76" s="149">
        <v>5</v>
      </c>
      <c r="N76" s="147">
        <f>Table57[[#This Row],[FINĀLS  ]]+Table57[[#This Row],[KVALIFIKĀCIJA  ]]</f>
        <v>5.0999999999999996</v>
      </c>
      <c r="O76" s="148"/>
      <c r="P76" s="149"/>
      <c r="Q76" s="147">
        <f>Table57[[#This Row],[FINĀLS   ]]+Table57[[#This Row],[KVALIFIKĀCIJA   ]]</f>
        <v>0</v>
      </c>
    </row>
    <row r="77" spans="2:17" x14ac:dyDescent="0.2">
      <c r="B77" s="61">
        <v>71</v>
      </c>
      <c r="C77" s="193" t="s">
        <v>307</v>
      </c>
      <c r="D77" s="194" t="s">
        <v>93</v>
      </c>
      <c r="E77" s="143">
        <f>Table57[[#This Row],[KOPVĒRTĒJUMS]]+Table57[[#This Row],[KOPVĒRTĒJUMS ]]+Table57[[#This Row],[KOPVĒRTĒJUMS   ]]+Table57[[#This Row],[KOPVĒRTĒJUMS  ]]</f>
        <v>5.0999999999999996</v>
      </c>
      <c r="F77" s="144"/>
      <c r="G77" s="64"/>
      <c r="H77" s="145">
        <f>Table57[[#This Row],[KVALIFIKĀCIJA]]+Table57[[#This Row],[FINĀLS]]</f>
        <v>0</v>
      </c>
      <c r="I77" s="144"/>
      <c r="J77" s="64"/>
      <c r="K77" s="145">
        <f>Table57[[#This Row],[KVALIFIKĀCIJA ]]+Table57[[#This Row],[FINĀLS ]]</f>
        <v>0</v>
      </c>
      <c r="L77" s="148">
        <v>0.1</v>
      </c>
      <c r="M77" s="149">
        <v>5</v>
      </c>
      <c r="N77" s="147">
        <f>Table57[[#This Row],[FINĀLS  ]]+Table57[[#This Row],[KVALIFIKĀCIJA  ]]</f>
        <v>5.0999999999999996</v>
      </c>
      <c r="O77" s="148"/>
      <c r="P77" s="149"/>
      <c r="Q77" s="147">
        <f>Table57[[#This Row],[FINĀLS   ]]+Table57[[#This Row],[KVALIFIKĀCIJA   ]]</f>
        <v>0</v>
      </c>
    </row>
    <row r="78" spans="2:17" x14ac:dyDescent="0.2">
      <c r="B78" s="61">
        <v>72</v>
      </c>
      <c r="C78" s="193" t="s">
        <v>330</v>
      </c>
      <c r="D78" s="199" t="s">
        <v>323</v>
      </c>
      <c r="E78" s="143">
        <f>Table57[[#This Row],[KOPVĒRTĒJUMS]]+Table57[[#This Row],[KOPVĒRTĒJUMS ]]+Table57[[#This Row],[KOPVĒRTĒJUMS   ]]+Table57[[#This Row],[KOPVĒRTĒJUMS  ]]</f>
        <v>5.0999999999999996</v>
      </c>
      <c r="F78" s="144"/>
      <c r="G78" s="64"/>
      <c r="H78" s="145">
        <f>Table57[[#This Row],[KVALIFIKĀCIJA]]+Table57[[#This Row],[FINĀLS]]</f>
        <v>0</v>
      </c>
      <c r="I78" s="144"/>
      <c r="J78" s="64"/>
      <c r="K78" s="145">
        <f>Table57[[#This Row],[KVALIFIKĀCIJA ]]+Table57[[#This Row],[FINĀLS ]]</f>
        <v>0</v>
      </c>
      <c r="L78" s="183"/>
      <c r="M78" s="146"/>
      <c r="N78" s="147">
        <f>Table57[[#This Row],[FINĀLS  ]]+Table57[[#This Row],[KVALIFIKĀCIJA  ]]</f>
        <v>0</v>
      </c>
      <c r="O78" s="65">
        <v>0.1</v>
      </c>
      <c r="P78" s="62">
        <v>5</v>
      </c>
      <c r="Q78" s="147">
        <f>Table57[[#This Row],[FINĀLS   ]]+Table57[[#This Row],[KVALIFIKĀCIJA   ]]</f>
        <v>5.0999999999999996</v>
      </c>
    </row>
    <row r="79" spans="2:17" x14ac:dyDescent="0.2">
      <c r="B79" s="61">
        <v>73</v>
      </c>
      <c r="C79" s="62" t="s">
        <v>192</v>
      </c>
      <c r="D79" s="63" t="s">
        <v>140</v>
      </c>
      <c r="E79" s="64">
        <f>Table57[[#This Row],[KOPVĒRTĒJUMS]]+Table57[[#This Row],[KOPVĒRTĒJUMS ]]+Table57[[#This Row],[KOPVĒRTĒJUMS   ]]+Table57[[#This Row],[KOPVĒRTĒJUMS  ]]</f>
        <v>0</v>
      </c>
      <c r="F79" s="65">
        <v>0</v>
      </c>
      <c r="G79" s="62">
        <v>0</v>
      </c>
      <c r="H79" s="66">
        <f>Table57[[#This Row],[KVALIFIKĀCIJA]]+Table57[[#This Row],[FINĀLS]]</f>
        <v>0</v>
      </c>
      <c r="I79" s="65">
        <v>0</v>
      </c>
      <c r="J79" s="62"/>
      <c r="K79" s="66">
        <f>Table57[[#This Row],[KVALIFIKĀCIJA ]]+Table57[[#This Row],[FINĀLS ]]</f>
        <v>0</v>
      </c>
      <c r="L79" s="65"/>
      <c r="M79" s="62"/>
      <c r="N79" s="66">
        <f>Table57[[#This Row],[FINĀLS  ]]+Table57[[#This Row],[KVALIFIKĀCIJA  ]]</f>
        <v>0</v>
      </c>
      <c r="O79" s="65">
        <v>0</v>
      </c>
      <c r="P79" s="62">
        <v>0</v>
      </c>
      <c r="Q79" s="66">
        <f>Table57[[#This Row],[FINĀLS   ]]+Table57[[#This Row],[KVALIFIKĀCIJA   ]]</f>
        <v>0</v>
      </c>
    </row>
    <row r="80" spans="2:17" x14ac:dyDescent="0.2">
      <c r="B80" s="61">
        <v>74</v>
      </c>
      <c r="C80" s="62" t="s">
        <v>218</v>
      </c>
      <c r="D80" s="63" t="s">
        <v>135</v>
      </c>
      <c r="E80" s="64">
        <f>Table57[[#This Row],[KOPVĒRTĒJUMS]]+Table57[[#This Row],[KOPVĒRTĒJUMS ]]+Table57[[#This Row],[KOPVĒRTĒJUMS   ]]+Table57[[#This Row],[KOPVĒRTĒJUMS  ]]</f>
        <v>0</v>
      </c>
      <c r="F80" s="65">
        <v>0</v>
      </c>
      <c r="G80" s="62">
        <v>0</v>
      </c>
      <c r="H80" s="66">
        <f>Table57[[#This Row],[KVALIFIKĀCIJA]]+Table57[[#This Row],[FINĀLS]]</f>
        <v>0</v>
      </c>
      <c r="I80" s="65"/>
      <c r="J80" s="62"/>
      <c r="K80" s="66">
        <f>Table57[[#This Row],[KVALIFIKĀCIJA ]]+Table57[[#This Row],[FINĀLS ]]</f>
        <v>0</v>
      </c>
      <c r="L80" s="65"/>
      <c r="M80" s="62"/>
      <c r="N80" s="66">
        <f>Table57[[#This Row],[FINĀLS  ]]+Table57[[#This Row],[KVALIFIKĀCIJA  ]]</f>
        <v>0</v>
      </c>
      <c r="O80" s="65"/>
      <c r="P80" s="62"/>
      <c r="Q80" s="66">
        <f>Table57[[#This Row],[FINĀLS   ]]+Table57[[#This Row],[KVALIFIKĀCIJA   ]]</f>
        <v>0</v>
      </c>
    </row>
    <row r="81" spans="2:17" x14ac:dyDescent="0.2">
      <c r="B81" s="61">
        <v>75</v>
      </c>
      <c r="C81" s="62" t="s">
        <v>298</v>
      </c>
      <c r="D81" s="171" t="s">
        <v>285</v>
      </c>
      <c r="E81" s="143">
        <f>Table57[[#This Row],[KOPVĒRTĒJUMS]]+Table57[[#This Row],[KOPVĒRTĒJUMS ]]+Table57[[#This Row],[KOPVĒRTĒJUMS   ]]+Table57[[#This Row],[KOPVĒRTĒJUMS  ]]</f>
        <v>0</v>
      </c>
      <c r="F81" s="144"/>
      <c r="G81" s="64"/>
      <c r="H81" s="145">
        <f>Table57[[#This Row],[KVALIFIKĀCIJA]]+Table57[[#This Row],[FINĀLS]]</f>
        <v>0</v>
      </c>
      <c r="I81" s="144"/>
      <c r="J81" s="64"/>
      <c r="K81" s="145">
        <f>Table57[[#This Row],[KVALIFIKĀCIJA ]]+Table57[[#This Row],[FINĀLS ]]</f>
        <v>0</v>
      </c>
      <c r="L81" s="148">
        <v>0</v>
      </c>
      <c r="M81" s="149"/>
      <c r="N81" s="147">
        <f>Table57[[#This Row],[FINĀLS  ]]+Table57[[#This Row],[KVALIFIKĀCIJA  ]]</f>
        <v>0</v>
      </c>
      <c r="O81" s="148"/>
      <c r="P81" s="149"/>
      <c r="Q81" s="147">
        <f>Table57[[#This Row],[FINĀLS   ]]+Table57[[#This Row],[KVALIFIKĀCIJA   ]]</f>
        <v>0</v>
      </c>
    </row>
    <row r="82" spans="2:17" x14ac:dyDescent="0.2">
      <c r="B82" s="61">
        <v>76</v>
      </c>
      <c r="C82" s="193" t="s">
        <v>301</v>
      </c>
      <c r="D82" s="199" t="s">
        <v>286</v>
      </c>
      <c r="E82" s="143">
        <f>Table57[[#This Row],[KOPVĒRTĒJUMS]]+Table57[[#This Row],[KOPVĒRTĒJUMS ]]+Table57[[#This Row],[KOPVĒRTĒJUMS   ]]+Table57[[#This Row],[KOPVĒRTĒJUMS  ]]</f>
        <v>0</v>
      </c>
      <c r="F82" s="144"/>
      <c r="G82" s="64"/>
      <c r="H82" s="145">
        <f>Table57[[#This Row],[KVALIFIKĀCIJA]]+Table57[[#This Row],[FINĀLS]]</f>
        <v>0</v>
      </c>
      <c r="I82" s="144"/>
      <c r="J82" s="64"/>
      <c r="K82" s="145">
        <f>Table57[[#This Row],[KVALIFIKĀCIJA ]]+Table57[[#This Row],[FINĀLS ]]</f>
        <v>0</v>
      </c>
      <c r="L82" s="148">
        <v>0</v>
      </c>
      <c r="M82" s="149"/>
      <c r="N82" s="147">
        <f>Table57[[#This Row],[FINĀLS  ]]+Table57[[#This Row],[KVALIFIKĀCIJA  ]]</f>
        <v>0</v>
      </c>
      <c r="O82" s="148"/>
      <c r="P82" s="149"/>
      <c r="Q82" s="147">
        <f>Table57[[#This Row],[FINĀLS   ]]+Table57[[#This Row],[KVALIFIKĀCIJA   ]]</f>
        <v>0</v>
      </c>
    </row>
    <row r="83" spans="2:17" x14ac:dyDescent="0.2">
      <c r="B83" s="61">
        <v>77</v>
      </c>
      <c r="C83" s="62" t="s">
        <v>173</v>
      </c>
      <c r="D83" s="171" t="s">
        <v>89</v>
      </c>
      <c r="E83" s="143">
        <f>Table57[[#This Row],[KOPVĒRTĒJUMS]]+Table57[[#This Row],[KOPVĒRTĒJUMS ]]+Table57[[#This Row],[KOPVĒRTĒJUMS   ]]+Table57[[#This Row],[KOPVĒRTĒJUMS  ]]</f>
        <v>0</v>
      </c>
      <c r="F83" s="144"/>
      <c r="G83" s="64"/>
      <c r="H83" s="145">
        <f>Table57[[#This Row],[KVALIFIKĀCIJA]]+Table57[[#This Row],[FINĀLS]]</f>
        <v>0</v>
      </c>
      <c r="I83" s="144"/>
      <c r="J83" s="64"/>
      <c r="K83" s="145">
        <f>Table57[[#This Row],[KVALIFIKĀCIJA ]]+Table57[[#This Row],[FINĀLS ]]</f>
        <v>0</v>
      </c>
      <c r="L83" s="148">
        <v>0</v>
      </c>
      <c r="M83" s="149"/>
      <c r="N83" s="147">
        <f>Table57[[#This Row],[FINĀLS  ]]+Table57[[#This Row],[KVALIFIKĀCIJA  ]]</f>
        <v>0</v>
      </c>
      <c r="O83" s="148"/>
      <c r="P83" s="149"/>
      <c r="Q83" s="147">
        <f>Table57[[#This Row],[FINĀLS   ]]+Table57[[#This Row],[KVALIFIKĀCIJA   ]]</f>
        <v>0</v>
      </c>
    </row>
    <row r="84" spans="2:17" x14ac:dyDescent="0.2">
      <c r="B84" s="61">
        <v>78</v>
      </c>
      <c r="C84" s="193" t="s">
        <v>220</v>
      </c>
      <c r="D84" s="199" t="s">
        <v>105</v>
      </c>
      <c r="E84" s="64">
        <f>Table57[[#This Row],[KOPVĒRTĒJUMS]]+Table57[[#This Row],[KOPVĒRTĒJUMS ]]+Table57[[#This Row],[KOPVĒRTĒJUMS   ]]+Table57[[#This Row],[KOPVĒRTĒJUMS  ]]</f>
        <v>0</v>
      </c>
      <c r="F84" s="65">
        <v>0</v>
      </c>
      <c r="G84" s="62">
        <v>0</v>
      </c>
      <c r="H84" s="66">
        <f>Table57[[#This Row],[KVALIFIKĀCIJA]]+Table57[[#This Row],[FINĀLS]]</f>
        <v>0</v>
      </c>
      <c r="I84" s="65"/>
      <c r="J84" s="62"/>
      <c r="K84" s="66">
        <f>Table57[[#This Row],[KVALIFIKĀCIJA ]]+Table57[[#This Row],[FINĀLS ]]</f>
        <v>0</v>
      </c>
      <c r="L84" s="65"/>
      <c r="M84" s="62"/>
      <c r="N84" s="66">
        <f>Table57[[#This Row],[FINĀLS  ]]+Table57[[#This Row],[KVALIFIKĀCIJA  ]]</f>
        <v>0</v>
      </c>
      <c r="O84" s="65"/>
      <c r="P84" s="62"/>
      <c r="Q84" s="66">
        <f>Table57[[#This Row],[FINĀLS   ]]+Table57[[#This Row],[KVALIFIKĀCIJA   ]]</f>
        <v>0</v>
      </c>
    </row>
  </sheetData>
  <mergeCells count="8">
    <mergeCell ref="F4:H4"/>
    <mergeCell ref="F5:H5"/>
    <mergeCell ref="I4:K4"/>
    <mergeCell ref="I5:K5"/>
    <mergeCell ref="O4:Q4"/>
    <mergeCell ref="O5:Q5"/>
    <mergeCell ref="L4:N4"/>
    <mergeCell ref="L5:N5"/>
  </mergeCells>
  <conditionalFormatting sqref="C7:C78 C84">
    <cfRule type="duplicateValues" dxfId="16" priority="197"/>
    <cfRule type="duplicateValues" dxfId="15" priority="198"/>
  </conditionalFormatting>
  <conditionalFormatting sqref="C83">
    <cfRule type="duplicateValues" dxfId="14" priority="9"/>
    <cfRule type="duplicateValues" dxfId="13" priority="10"/>
  </conditionalFormatting>
  <conditionalFormatting sqref="C80">
    <cfRule type="duplicateValues" dxfId="12" priority="7"/>
    <cfRule type="duplicateValues" dxfId="11" priority="8"/>
  </conditionalFormatting>
  <conditionalFormatting sqref="C81">
    <cfRule type="duplicateValues" dxfId="10" priority="5"/>
    <cfRule type="duplicateValues" dxfId="9" priority="6"/>
  </conditionalFormatting>
  <conditionalFormatting sqref="C82">
    <cfRule type="duplicateValues" dxfId="8" priority="3"/>
    <cfRule type="duplicateValues" dxfId="7" priority="4"/>
  </conditionalFormatting>
  <conditionalFormatting sqref="C79">
    <cfRule type="duplicateValues" dxfId="6" priority="1"/>
    <cfRule type="duplicateValues" dxfId="5" priority="2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4E0E-7EF7-9347-BF72-84115912C799}">
  <dimension ref="B1:H23"/>
  <sheetViews>
    <sheetView workbookViewId="0">
      <selection activeCell="G49" sqref="G49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78" customWidth="1"/>
    <col min="4" max="4" width="25.33203125" style="1" customWidth="1"/>
    <col min="5" max="5" width="11.33203125" style="1" customWidth="1"/>
    <col min="6" max="6" width="13.33203125" style="178" customWidth="1"/>
    <col min="7" max="8" width="13.33203125" style="1" customWidth="1"/>
    <col min="9" max="9" width="10.83203125" style="1" customWidth="1"/>
    <col min="10" max="16384" width="8.83203125" style="1"/>
  </cols>
  <sheetData>
    <row r="1" spans="2:8" ht="17" x14ac:dyDescent="0.2">
      <c r="D1" s="177"/>
    </row>
    <row r="2" spans="2:8" ht="6" customHeight="1" x14ac:dyDescent="0.2">
      <c r="E2" s="179"/>
    </row>
    <row r="3" spans="2:8" ht="17" x14ac:dyDescent="0.2">
      <c r="B3" s="55"/>
      <c r="D3" s="177" t="s">
        <v>21</v>
      </c>
      <c r="F3" s="224"/>
      <c r="G3" s="225"/>
      <c r="H3" s="226"/>
    </row>
    <row r="4" spans="2:8" x14ac:dyDescent="0.2">
      <c r="B4" s="134"/>
      <c r="C4" s="134"/>
      <c r="D4" s="57"/>
      <c r="E4" s="57"/>
      <c r="F4" s="227" t="s">
        <v>318</v>
      </c>
      <c r="G4" s="202"/>
      <c r="H4" s="228"/>
    </row>
    <row r="5" spans="2:8" s="8" customFormat="1" ht="30" x14ac:dyDescent="0.2">
      <c r="B5" s="134" t="s">
        <v>61</v>
      </c>
      <c r="C5" s="134" t="s">
        <v>62</v>
      </c>
      <c r="D5" s="134" t="s">
        <v>63</v>
      </c>
      <c r="E5" s="58" t="s">
        <v>64</v>
      </c>
      <c r="F5" s="59" t="s">
        <v>6</v>
      </c>
      <c r="G5" s="41" t="s">
        <v>22</v>
      </c>
      <c r="H5" s="60" t="s">
        <v>65</v>
      </c>
    </row>
    <row r="6" spans="2:8" x14ac:dyDescent="0.2">
      <c r="B6" s="61">
        <v>1</v>
      </c>
      <c r="C6" s="128" t="s">
        <v>143</v>
      </c>
      <c r="D6" s="129" t="s">
        <v>117</v>
      </c>
      <c r="E6" s="143">
        <f>Table56[[#This Row],[KOPVĒRTĒJUMS]]</f>
        <v>72</v>
      </c>
      <c r="F6" s="144">
        <v>3</v>
      </c>
      <c r="G6" s="62">
        <v>69</v>
      </c>
      <c r="H6" s="145">
        <f>Table56[[#This Row],[KVALIFIKĀCIJA]]+Table56[[#This Row],[FINĀLS]]</f>
        <v>72</v>
      </c>
    </row>
    <row r="7" spans="2:8" x14ac:dyDescent="0.2">
      <c r="B7" s="61">
        <v>2</v>
      </c>
      <c r="C7" s="128" t="s">
        <v>146</v>
      </c>
      <c r="D7" s="129" t="s">
        <v>36</v>
      </c>
      <c r="E7" s="64">
        <f>Table56[[#This Row],[KOPVĒRTĒJUMS]]</f>
        <v>62</v>
      </c>
      <c r="F7" s="65">
        <v>8</v>
      </c>
      <c r="G7" s="62">
        <v>54</v>
      </c>
      <c r="H7" s="66">
        <f>Table56[[#This Row],[KVALIFIKĀCIJA]]+Table56[[#This Row],[FINĀLS]]</f>
        <v>62</v>
      </c>
    </row>
    <row r="8" spans="2:8" x14ac:dyDescent="0.2">
      <c r="B8" s="61">
        <v>3</v>
      </c>
      <c r="C8" s="128" t="s">
        <v>57</v>
      </c>
      <c r="D8" s="129" t="s">
        <v>32</v>
      </c>
      <c r="E8" s="64">
        <f>Table56[[#This Row],[KOPVĒRTĒJUMS]]</f>
        <v>61.25</v>
      </c>
      <c r="F8" s="65">
        <v>0.25</v>
      </c>
      <c r="G8" s="62">
        <v>61</v>
      </c>
      <c r="H8" s="66">
        <f>Table56[[#This Row],[KVALIFIKĀCIJA]]+Table56[[#This Row],[FINĀLS]]</f>
        <v>61.25</v>
      </c>
    </row>
    <row r="9" spans="2:8" x14ac:dyDescent="0.2">
      <c r="B9" s="61">
        <v>4</v>
      </c>
      <c r="C9" s="62" t="s">
        <v>134</v>
      </c>
      <c r="D9" s="63" t="s">
        <v>100</v>
      </c>
      <c r="E9" s="64">
        <f>Table56[[#This Row],[KOPVĒRTĒJUMS]]</f>
        <v>54.5</v>
      </c>
      <c r="F9" s="65">
        <v>0.5</v>
      </c>
      <c r="G9" s="62">
        <v>54</v>
      </c>
      <c r="H9" s="66">
        <f>Table56[[#This Row],[KVALIFIKĀCIJA]]+Table56[[#This Row],[FINĀLS]]</f>
        <v>54.5</v>
      </c>
    </row>
    <row r="10" spans="2:8" x14ac:dyDescent="0.2">
      <c r="B10" s="61">
        <v>5</v>
      </c>
      <c r="C10" s="62" t="s">
        <v>56</v>
      </c>
      <c r="D10" s="63" t="s">
        <v>136</v>
      </c>
      <c r="E10" s="64">
        <f>Table56[[#This Row],[KOPVĒRTĒJUMS]]</f>
        <v>28</v>
      </c>
      <c r="F10" s="65">
        <v>4</v>
      </c>
      <c r="G10" s="62">
        <v>24</v>
      </c>
      <c r="H10" s="66">
        <f>Table56[[#This Row],[KVALIFIKĀCIJA]]+Table56[[#This Row],[FINĀLS]]</f>
        <v>28</v>
      </c>
    </row>
    <row r="11" spans="2:8" x14ac:dyDescent="0.2">
      <c r="B11" s="61">
        <v>6</v>
      </c>
      <c r="C11" s="62" t="s">
        <v>59</v>
      </c>
      <c r="D11" s="63" t="s">
        <v>46</v>
      </c>
      <c r="E11" s="64">
        <f>Table56[[#This Row],[KOPVĒRTĒJUMS]]</f>
        <v>26</v>
      </c>
      <c r="F11" s="65">
        <v>2</v>
      </c>
      <c r="G11" s="62">
        <v>24</v>
      </c>
      <c r="H11" s="66">
        <f>Table56[[#This Row],[KVALIFIKĀCIJA]]+Table56[[#This Row],[FINĀLS]]</f>
        <v>26</v>
      </c>
    </row>
    <row r="12" spans="2:8" x14ac:dyDescent="0.2">
      <c r="B12" s="61">
        <v>7</v>
      </c>
      <c r="C12" s="62" t="s">
        <v>151</v>
      </c>
      <c r="D12" s="63" t="s">
        <v>150</v>
      </c>
      <c r="E12" s="64">
        <f>Table56[[#This Row],[KOPVĒRTĒJUMS]]</f>
        <v>24.5</v>
      </c>
      <c r="F12" s="65">
        <v>0.5</v>
      </c>
      <c r="G12" s="62">
        <v>24</v>
      </c>
      <c r="H12" s="66">
        <f>Table56[[#This Row],[KVALIFIKĀCIJA]]+Table56[[#This Row],[FINĀLS]]</f>
        <v>24.5</v>
      </c>
    </row>
    <row r="13" spans="2:8" s="39" customFormat="1" x14ac:dyDescent="0.2">
      <c r="B13" s="61">
        <v>8</v>
      </c>
      <c r="C13" s="128" t="s">
        <v>55</v>
      </c>
      <c r="D13" s="129" t="s">
        <v>280</v>
      </c>
      <c r="E13" s="143">
        <f>Table56[[#This Row],[KOPVĒRTĒJUMS]]</f>
        <v>15.1</v>
      </c>
      <c r="F13" s="65">
        <v>0.1</v>
      </c>
      <c r="G13" s="62">
        <v>15</v>
      </c>
      <c r="H13" s="145">
        <f>Table56[[#This Row],[KVALIFIKĀCIJA]]+Table56[[#This Row],[FINĀLS]]</f>
        <v>15.1</v>
      </c>
    </row>
    <row r="14" spans="2:8" s="39" customFormat="1" x14ac:dyDescent="0.2">
      <c r="B14" s="61">
        <v>9</v>
      </c>
      <c r="C14" s="128" t="s">
        <v>165</v>
      </c>
      <c r="D14" s="129" t="s">
        <v>164</v>
      </c>
      <c r="E14" s="143">
        <f>Table56[[#This Row],[KOPVĒRTĒJUMS]]</f>
        <v>10.1</v>
      </c>
      <c r="F14" s="65">
        <v>0.1</v>
      </c>
      <c r="G14" s="62">
        <v>10</v>
      </c>
      <c r="H14" s="145">
        <f>Table56[[#This Row],[KVALIFIKĀCIJA]]+Table56[[#This Row],[FINĀLS]]</f>
        <v>10.1</v>
      </c>
    </row>
    <row r="15" spans="2:8" s="39" customFormat="1" x14ac:dyDescent="0.2">
      <c r="B15" s="61">
        <v>10</v>
      </c>
      <c r="C15" s="128" t="s">
        <v>24</v>
      </c>
      <c r="D15" s="129" t="s">
        <v>34</v>
      </c>
      <c r="E15" s="143">
        <f>Table56[[#This Row],[KOPVĒRTĒJUMS]]</f>
        <v>5.0999999999999996</v>
      </c>
      <c r="F15" s="65">
        <v>0.1</v>
      </c>
      <c r="G15" s="62">
        <v>5</v>
      </c>
      <c r="H15" s="145">
        <f>Table56[[#This Row],[KVALIFIKĀCIJA]]+Table56[[#This Row],[FINĀLS]]</f>
        <v>5.0999999999999996</v>
      </c>
    </row>
    <row r="16" spans="2:8" s="39" customFormat="1" x14ac:dyDescent="0.2">
      <c r="B16" s="61">
        <v>11</v>
      </c>
      <c r="C16" s="62" t="s">
        <v>25</v>
      </c>
      <c r="D16" s="63" t="s">
        <v>38</v>
      </c>
      <c r="E16" s="64">
        <f>Table56[[#This Row],[KOPVĒRTĒJUMS]]</f>
        <v>5.0999999999999996</v>
      </c>
      <c r="F16" s="65">
        <v>0.1</v>
      </c>
      <c r="G16" s="62">
        <v>5</v>
      </c>
      <c r="H16" s="66">
        <f>Table56[[#This Row],[KVALIFIKĀCIJA]]+Table56[[#This Row],[FINĀLS]]</f>
        <v>5.0999999999999996</v>
      </c>
    </row>
    <row r="17" spans="2:8" s="39" customFormat="1" x14ac:dyDescent="0.2">
      <c r="B17" s="61">
        <v>12</v>
      </c>
      <c r="C17" s="62" t="s">
        <v>155</v>
      </c>
      <c r="D17" s="63" t="s">
        <v>154</v>
      </c>
      <c r="E17" s="64">
        <f>Table56[[#This Row],[KOPVĒRTĒJUMS]]</f>
        <v>5.0999999999999996</v>
      </c>
      <c r="F17" s="65">
        <v>0.1</v>
      </c>
      <c r="G17" s="62">
        <v>5</v>
      </c>
      <c r="H17" s="66">
        <f>Table56[[#This Row],[KVALIFIKĀCIJA]]+Table56[[#This Row],[FINĀLS]]</f>
        <v>5.0999999999999996</v>
      </c>
    </row>
    <row r="18" spans="2:8" s="39" customFormat="1" x14ac:dyDescent="0.2">
      <c r="B18" s="61">
        <v>13</v>
      </c>
      <c r="C18" s="62" t="s">
        <v>58</v>
      </c>
      <c r="D18" s="63" t="s">
        <v>73</v>
      </c>
      <c r="E18" s="64">
        <f>Table56[[#This Row],[KOPVĒRTĒJUMS]]</f>
        <v>5.0999999999999996</v>
      </c>
      <c r="F18" s="65">
        <v>0.1</v>
      </c>
      <c r="G18" s="62">
        <v>5</v>
      </c>
      <c r="H18" s="66">
        <f>Table56[[#This Row],[KVALIFIKĀCIJA]]+Table56[[#This Row],[FINĀLS]]</f>
        <v>5.0999999999999996</v>
      </c>
    </row>
    <row r="19" spans="2:8" s="39" customFormat="1" x14ac:dyDescent="0.2">
      <c r="B19" s="61">
        <v>14</v>
      </c>
      <c r="C19" s="62" t="s">
        <v>284</v>
      </c>
      <c r="D19" s="63" t="s">
        <v>331</v>
      </c>
      <c r="E19" s="64">
        <f>Table56[[#This Row],[KOPVĒRTĒJUMS]]</f>
        <v>5.0999999999999996</v>
      </c>
      <c r="F19" s="65">
        <v>0.1</v>
      </c>
      <c r="G19" s="62">
        <v>5</v>
      </c>
      <c r="H19" s="66">
        <f>Table56[[#This Row],[KVALIFIKĀCIJA]]+Table56[[#This Row],[FINĀLS]]</f>
        <v>5.0999999999999996</v>
      </c>
    </row>
    <row r="20" spans="2:8" s="39" customFormat="1" x14ac:dyDescent="0.2">
      <c r="B20" s="61">
        <v>15</v>
      </c>
      <c r="C20" s="128" t="s">
        <v>147</v>
      </c>
      <c r="D20" s="129" t="s">
        <v>98</v>
      </c>
      <c r="E20" s="143">
        <f>Table56[[#This Row],[KOPVĒRTĒJUMS]]</f>
        <v>5.0999999999999996</v>
      </c>
      <c r="F20" s="65">
        <v>0.1</v>
      </c>
      <c r="G20" s="62">
        <v>5</v>
      </c>
      <c r="H20" s="145">
        <f>Table56[[#This Row],[KVALIFIKĀCIJA]]+Table56[[#This Row],[FINĀLS]]</f>
        <v>5.0999999999999996</v>
      </c>
    </row>
    <row r="21" spans="2:8" s="39" customFormat="1" x14ac:dyDescent="0.2">
      <c r="B21" s="61">
        <v>16</v>
      </c>
      <c r="C21" s="128" t="s">
        <v>26</v>
      </c>
      <c r="D21" s="129" t="s">
        <v>41</v>
      </c>
      <c r="E21" s="64">
        <f>Table56[[#This Row],[KOPVĒRTĒJUMS]]</f>
        <v>0</v>
      </c>
      <c r="F21" s="65">
        <v>0</v>
      </c>
      <c r="G21" s="62">
        <v>0</v>
      </c>
      <c r="H21" s="66">
        <f>Table56[[#This Row],[KVALIFIKĀCIJA]]+Table56[[#This Row],[FINĀLS]]</f>
        <v>0</v>
      </c>
    </row>
    <row r="22" spans="2:8" x14ac:dyDescent="0.2">
      <c r="D22" s="67"/>
    </row>
    <row r="23" spans="2:8" x14ac:dyDescent="0.2">
      <c r="D23" s="67"/>
    </row>
  </sheetData>
  <mergeCells count="2">
    <mergeCell ref="F3:H3"/>
    <mergeCell ref="F4:H4"/>
  </mergeCells>
  <conditionalFormatting sqref="C6:C21">
    <cfRule type="duplicateValues" dxfId="4" priority="223"/>
    <cfRule type="duplicateValues" dxfId="3" priority="224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4486-D1A6-064A-AB52-7DD278071905}">
  <dimension ref="A1:K49"/>
  <sheetViews>
    <sheetView workbookViewId="0">
      <selection activeCell="C17" sqref="C17:D17"/>
    </sheetView>
  </sheetViews>
  <sheetFormatPr baseColWidth="10" defaultColWidth="8.83203125" defaultRowHeight="15" x14ac:dyDescent="0.2"/>
  <cols>
    <col min="2" max="2" width="37.1640625" customWidth="1"/>
    <col min="3" max="3" width="9.83203125" style="52" customWidth="1"/>
    <col min="4" max="4" width="22.83203125" customWidth="1"/>
    <col min="5" max="9" width="8.83203125" customWidth="1"/>
    <col min="10" max="10" width="16.1640625" bestFit="1" customWidth="1"/>
  </cols>
  <sheetData>
    <row r="1" spans="1:10" x14ac:dyDescent="0.2">
      <c r="A1" s="135"/>
      <c r="B1" s="135"/>
      <c r="C1" s="136"/>
      <c r="D1" s="135"/>
      <c r="E1" s="135"/>
      <c r="F1" s="135"/>
      <c r="G1" s="135"/>
      <c r="H1" s="135"/>
      <c r="I1" s="135"/>
      <c r="J1" s="135"/>
    </row>
    <row r="2" spans="1:10" ht="34" x14ac:dyDescent="0.4">
      <c r="A2" s="137"/>
      <c r="B2" s="138" t="s">
        <v>66</v>
      </c>
      <c r="C2" s="139"/>
      <c r="D2" s="137"/>
      <c r="E2" s="137"/>
      <c r="F2" s="137"/>
      <c r="G2" s="137"/>
      <c r="H2" s="137"/>
      <c r="I2" s="137"/>
      <c r="J2" s="135"/>
    </row>
    <row r="3" spans="1:10" ht="16" thickBot="1" x14ac:dyDescent="0.25">
      <c r="A3" s="135"/>
      <c r="B3" s="135"/>
      <c r="C3" s="136"/>
      <c r="D3" s="135"/>
      <c r="E3" s="135"/>
      <c r="F3" s="135"/>
      <c r="G3" s="135"/>
      <c r="H3" s="135"/>
      <c r="I3" s="135"/>
      <c r="J3" s="135"/>
    </row>
    <row r="4" spans="1:10" ht="16" thickBot="1" x14ac:dyDescent="0.25">
      <c r="A4" s="68" t="s">
        <v>67</v>
      </c>
      <c r="B4" s="69" t="s">
        <v>23</v>
      </c>
      <c r="C4" s="70" t="s">
        <v>62</v>
      </c>
      <c r="D4" s="71" t="s">
        <v>5</v>
      </c>
      <c r="E4" s="72" t="s">
        <v>68</v>
      </c>
      <c r="F4" s="72" t="s">
        <v>69</v>
      </c>
      <c r="G4" s="72" t="s">
        <v>70</v>
      </c>
      <c r="H4" s="72" t="s">
        <v>71</v>
      </c>
      <c r="I4" s="72" t="s">
        <v>72</v>
      </c>
      <c r="J4" s="73" t="s">
        <v>4</v>
      </c>
    </row>
    <row r="5" spans="1:10" ht="15" customHeight="1" x14ac:dyDescent="0.2">
      <c r="A5" s="229">
        <v>1</v>
      </c>
      <c r="B5" s="234" t="s">
        <v>253</v>
      </c>
      <c r="C5" s="74" t="s">
        <v>201</v>
      </c>
      <c r="D5" s="75" t="s">
        <v>254</v>
      </c>
      <c r="E5" s="86" t="s">
        <v>225</v>
      </c>
      <c r="F5" s="86" t="s">
        <v>225</v>
      </c>
      <c r="G5" s="86" t="s">
        <v>225</v>
      </c>
      <c r="H5" s="86">
        <v>23.1</v>
      </c>
      <c r="I5" s="86"/>
      <c r="J5" s="239">
        <f>SUM(E9:I9)</f>
        <v>573</v>
      </c>
    </row>
    <row r="6" spans="1:10" ht="15" customHeight="1" x14ac:dyDescent="0.2">
      <c r="A6" s="230"/>
      <c r="B6" s="235"/>
      <c r="C6" s="84" t="s">
        <v>185</v>
      </c>
      <c r="D6" s="76" t="s">
        <v>255</v>
      </c>
      <c r="E6" s="131">
        <v>63</v>
      </c>
      <c r="F6" s="131">
        <v>112</v>
      </c>
      <c r="G6" s="131">
        <v>94</v>
      </c>
      <c r="H6" s="131">
        <v>64</v>
      </c>
      <c r="I6" s="85"/>
      <c r="J6" s="239"/>
    </row>
    <row r="7" spans="1:10" ht="15" customHeight="1" x14ac:dyDescent="0.2">
      <c r="A7" s="231"/>
      <c r="B7" s="236"/>
      <c r="C7" s="84" t="s">
        <v>177</v>
      </c>
      <c r="D7" s="79" t="s">
        <v>256</v>
      </c>
      <c r="E7" s="85">
        <v>54.5</v>
      </c>
      <c r="F7" s="131">
        <v>63</v>
      </c>
      <c r="G7" s="131">
        <v>88</v>
      </c>
      <c r="H7" s="131">
        <v>25</v>
      </c>
      <c r="I7" s="85"/>
      <c r="J7" s="240"/>
    </row>
    <row r="8" spans="1:10" ht="15" customHeight="1" x14ac:dyDescent="0.2">
      <c r="A8" s="232"/>
      <c r="B8" s="237"/>
      <c r="C8" s="74" t="s">
        <v>179</v>
      </c>
      <c r="D8" s="79" t="s">
        <v>257</v>
      </c>
      <c r="E8" s="131">
        <v>64</v>
      </c>
      <c r="F8" s="85">
        <v>54.5</v>
      </c>
      <c r="G8" s="85">
        <v>54.5</v>
      </c>
      <c r="H8" s="85">
        <v>24.5</v>
      </c>
      <c r="I8" s="85"/>
      <c r="J8" s="241"/>
    </row>
    <row r="9" spans="1:10" ht="16" customHeight="1" thickBot="1" x14ac:dyDescent="0.25">
      <c r="A9" s="233"/>
      <c r="B9" s="238"/>
      <c r="C9" s="80"/>
      <c r="D9" s="81"/>
      <c r="E9" s="82">
        <f>E8+E6</f>
        <v>127</v>
      </c>
      <c r="F9" s="82">
        <f>F7+F6</f>
        <v>175</v>
      </c>
      <c r="G9" s="82">
        <f>G7+G6</f>
        <v>182</v>
      </c>
      <c r="H9" s="82">
        <f>H7+H6</f>
        <v>89</v>
      </c>
      <c r="I9" s="82"/>
      <c r="J9" s="242"/>
    </row>
    <row r="10" spans="1:10" ht="15" customHeight="1" x14ac:dyDescent="0.2">
      <c r="A10" s="229">
        <v>2</v>
      </c>
      <c r="B10" s="234" t="s">
        <v>268</v>
      </c>
      <c r="C10" s="74" t="s">
        <v>209</v>
      </c>
      <c r="D10" s="83" t="s">
        <v>269</v>
      </c>
      <c r="E10" s="86">
        <v>10.1</v>
      </c>
      <c r="F10" s="86">
        <v>10.1</v>
      </c>
      <c r="G10" s="86">
        <v>15.1</v>
      </c>
      <c r="H10" s="86">
        <v>15.1</v>
      </c>
      <c r="I10" s="86"/>
      <c r="J10" s="239">
        <f>SUM(E14:I14)</f>
        <v>541.5</v>
      </c>
    </row>
    <row r="11" spans="1:10" ht="15" customHeight="1" x14ac:dyDescent="0.2">
      <c r="A11" s="230"/>
      <c r="B11" s="235"/>
      <c r="C11" s="74" t="s">
        <v>190</v>
      </c>
      <c r="D11" s="79" t="s">
        <v>270</v>
      </c>
      <c r="E11" s="131">
        <v>82</v>
      </c>
      <c r="F11" s="131">
        <v>71</v>
      </c>
      <c r="G11" s="85">
        <v>57</v>
      </c>
      <c r="H11" s="131">
        <v>101</v>
      </c>
      <c r="I11" s="85"/>
      <c r="J11" s="239"/>
    </row>
    <row r="12" spans="1:10" ht="15" customHeight="1" x14ac:dyDescent="0.2">
      <c r="A12" s="231"/>
      <c r="B12" s="236"/>
      <c r="C12" s="74" t="s">
        <v>222</v>
      </c>
      <c r="D12" s="79" t="s">
        <v>271</v>
      </c>
      <c r="E12" s="131">
        <v>67</v>
      </c>
      <c r="F12" s="131">
        <v>70</v>
      </c>
      <c r="G12" s="131">
        <v>63</v>
      </c>
      <c r="H12" s="131">
        <v>26</v>
      </c>
      <c r="I12" s="85"/>
      <c r="J12" s="240"/>
    </row>
    <row r="13" spans="1:10" ht="15" customHeight="1" x14ac:dyDescent="0.2">
      <c r="A13" s="232"/>
      <c r="B13" s="237"/>
      <c r="C13" s="74" t="s">
        <v>187</v>
      </c>
      <c r="D13" s="79" t="s">
        <v>272</v>
      </c>
      <c r="E13" s="77">
        <v>61.25</v>
      </c>
      <c r="F13" s="77">
        <v>54.25</v>
      </c>
      <c r="G13" s="131">
        <v>61.5</v>
      </c>
      <c r="H13" s="77">
        <v>26</v>
      </c>
      <c r="I13" s="77"/>
      <c r="J13" s="241"/>
    </row>
    <row r="14" spans="1:10" ht="16" customHeight="1" thickBot="1" x14ac:dyDescent="0.25">
      <c r="A14" s="233"/>
      <c r="B14" s="238"/>
      <c r="C14" s="80"/>
      <c r="D14" s="81"/>
      <c r="E14" s="82">
        <f>E12+E11</f>
        <v>149</v>
      </c>
      <c r="F14" s="82">
        <f>F12+F11</f>
        <v>141</v>
      </c>
      <c r="G14" s="82">
        <f>G12+G13</f>
        <v>124.5</v>
      </c>
      <c r="H14" s="82">
        <f>H12+H11</f>
        <v>127</v>
      </c>
      <c r="I14" s="82"/>
      <c r="J14" s="242"/>
    </row>
    <row r="15" spans="1:10" ht="15" customHeight="1" x14ac:dyDescent="0.2">
      <c r="A15" s="229">
        <v>3</v>
      </c>
      <c r="B15" s="234" t="s">
        <v>258</v>
      </c>
      <c r="C15" s="74" t="s">
        <v>138</v>
      </c>
      <c r="D15" s="75" t="s">
        <v>259</v>
      </c>
      <c r="E15" s="86">
        <v>5.0999999999999996</v>
      </c>
      <c r="F15" s="86">
        <v>25</v>
      </c>
      <c r="G15" s="86">
        <v>24.25</v>
      </c>
      <c r="H15" s="86">
        <v>15.1</v>
      </c>
      <c r="I15" s="86"/>
      <c r="J15" s="239">
        <f>SUM(E19:I19)</f>
        <v>494.25</v>
      </c>
    </row>
    <row r="16" spans="1:10" ht="15" customHeight="1" x14ac:dyDescent="0.2">
      <c r="A16" s="230"/>
      <c r="B16" s="235"/>
      <c r="C16" s="74" t="s">
        <v>160</v>
      </c>
      <c r="D16" s="79" t="s">
        <v>267</v>
      </c>
      <c r="E16" s="131">
        <v>24.5</v>
      </c>
      <c r="F16" s="85">
        <v>24.25</v>
      </c>
      <c r="G16" s="85">
        <v>15.1</v>
      </c>
      <c r="H16" s="85">
        <v>21.1</v>
      </c>
      <c r="I16" s="85"/>
      <c r="J16" s="239"/>
    </row>
    <row r="17" spans="1:11" ht="15" customHeight="1" x14ac:dyDescent="0.2">
      <c r="A17" s="231"/>
      <c r="B17" s="236"/>
      <c r="C17" s="84" t="s">
        <v>214</v>
      </c>
      <c r="D17" s="79" t="s">
        <v>266</v>
      </c>
      <c r="E17" s="131">
        <v>56</v>
      </c>
      <c r="F17" s="131">
        <v>88.5</v>
      </c>
      <c r="G17" s="131">
        <v>54.25</v>
      </c>
      <c r="H17" s="131">
        <v>82</v>
      </c>
      <c r="I17" s="85"/>
      <c r="J17" s="240"/>
    </row>
    <row r="18" spans="1:11" ht="15" customHeight="1" x14ac:dyDescent="0.2">
      <c r="A18" s="232"/>
      <c r="B18" s="237"/>
      <c r="C18" s="84" t="s">
        <v>182</v>
      </c>
      <c r="D18" s="76" t="s">
        <v>260</v>
      </c>
      <c r="E18" s="85">
        <v>24.5</v>
      </c>
      <c r="F18" s="131">
        <v>69</v>
      </c>
      <c r="G18" s="131">
        <v>57</v>
      </c>
      <c r="H18" s="131">
        <v>63</v>
      </c>
      <c r="I18" s="85"/>
      <c r="J18" s="241"/>
    </row>
    <row r="19" spans="1:11" ht="16" customHeight="1" thickBot="1" x14ac:dyDescent="0.25">
      <c r="A19" s="233"/>
      <c r="B19" s="238"/>
      <c r="C19" s="80"/>
      <c r="D19" s="81"/>
      <c r="E19" s="82">
        <f>E16+E17</f>
        <v>80.5</v>
      </c>
      <c r="F19" s="82">
        <f>F17+F18</f>
        <v>157.5</v>
      </c>
      <c r="G19" s="82">
        <f>G18+G17</f>
        <v>111.25</v>
      </c>
      <c r="H19" s="82">
        <f>H18+H17</f>
        <v>145</v>
      </c>
      <c r="I19" s="82"/>
      <c r="J19" s="242"/>
    </row>
    <row r="20" spans="1:11" ht="15" customHeight="1" x14ac:dyDescent="0.2">
      <c r="A20" s="229">
        <v>4</v>
      </c>
      <c r="B20" s="243" t="s">
        <v>249</v>
      </c>
      <c r="C20" s="74" t="s">
        <v>129</v>
      </c>
      <c r="D20" s="83" t="s">
        <v>250</v>
      </c>
      <c r="E20" s="86">
        <v>23.1</v>
      </c>
      <c r="F20" s="86">
        <v>21.1</v>
      </c>
      <c r="G20" s="130">
        <v>62</v>
      </c>
      <c r="H20" s="86">
        <v>5.0999999999999996</v>
      </c>
      <c r="I20" s="86"/>
      <c r="J20" s="239">
        <f>SUM(E24:I24)</f>
        <v>440.5</v>
      </c>
    </row>
    <row r="21" spans="1:11" ht="15" customHeight="1" x14ac:dyDescent="0.2">
      <c r="A21" s="230"/>
      <c r="B21" s="244"/>
      <c r="C21" s="74" t="s">
        <v>207</v>
      </c>
      <c r="D21" s="79" t="s">
        <v>251</v>
      </c>
      <c r="E21" s="131">
        <v>70</v>
      </c>
      <c r="F21" s="131">
        <v>28</v>
      </c>
      <c r="G21" s="85">
        <v>0</v>
      </c>
      <c r="H21" s="131">
        <v>24.5</v>
      </c>
      <c r="I21" s="85"/>
      <c r="J21" s="239"/>
    </row>
    <row r="22" spans="1:11" ht="15" customHeight="1" x14ac:dyDescent="0.2">
      <c r="A22" s="231"/>
      <c r="B22" s="245"/>
      <c r="C22" s="74" t="s">
        <v>181</v>
      </c>
      <c r="D22" s="79" t="s">
        <v>252</v>
      </c>
      <c r="E22" s="131">
        <v>56</v>
      </c>
      <c r="F22" s="131">
        <v>80</v>
      </c>
      <c r="G22" s="131">
        <v>26</v>
      </c>
      <c r="H22" s="85">
        <v>10.1</v>
      </c>
      <c r="I22" s="85"/>
      <c r="J22" s="240"/>
    </row>
    <row r="23" spans="1:11" ht="15" customHeight="1" x14ac:dyDescent="0.2">
      <c r="A23" s="232"/>
      <c r="B23" s="246"/>
      <c r="C23" s="74" t="s">
        <v>205</v>
      </c>
      <c r="D23" s="79" t="s">
        <v>309</v>
      </c>
      <c r="E23" s="77" t="s">
        <v>225</v>
      </c>
      <c r="F23" s="77" t="s">
        <v>225</v>
      </c>
      <c r="G23" s="77">
        <v>21.1</v>
      </c>
      <c r="H23" s="131">
        <v>94</v>
      </c>
      <c r="I23" s="77"/>
      <c r="J23" s="241"/>
    </row>
    <row r="24" spans="1:11" ht="16" customHeight="1" thickBot="1" x14ac:dyDescent="0.25">
      <c r="A24" s="233"/>
      <c r="B24" s="247"/>
      <c r="C24" s="80"/>
      <c r="D24" s="81"/>
      <c r="E24" s="82">
        <f>E22+E21</f>
        <v>126</v>
      </c>
      <c r="F24" s="82">
        <f>F22+F21</f>
        <v>108</v>
      </c>
      <c r="G24" s="82">
        <f>G22+G20</f>
        <v>88</v>
      </c>
      <c r="H24" s="82">
        <f>H23+H21</f>
        <v>118.5</v>
      </c>
      <c r="I24" s="82"/>
      <c r="J24" s="242"/>
    </row>
    <row r="25" spans="1:11" x14ac:dyDescent="0.2">
      <c r="A25" s="229">
        <v>5</v>
      </c>
      <c r="B25" s="234" t="s">
        <v>239</v>
      </c>
      <c r="C25" s="74" t="s">
        <v>196</v>
      </c>
      <c r="D25" s="75" t="s">
        <v>241</v>
      </c>
      <c r="E25" s="130">
        <v>55</v>
      </c>
      <c r="F25" s="86">
        <v>17.100000000000001</v>
      </c>
      <c r="G25" s="86">
        <v>5.0999999999999996</v>
      </c>
      <c r="H25" s="86">
        <v>10.1</v>
      </c>
      <c r="I25" s="86"/>
      <c r="J25" s="239">
        <f>SUM(E29:I29)</f>
        <v>434.5</v>
      </c>
    </row>
    <row r="26" spans="1:11" x14ac:dyDescent="0.2">
      <c r="A26" s="230"/>
      <c r="B26" s="235"/>
      <c r="C26" s="74" t="s">
        <v>199</v>
      </c>
      <c r="D26" s="76" t="s">
        <v>242</v>
      </c>
      <c r="E26" s="85">
        <v>24.5</v>
      </c>
      <c r="F26" s="131">
        <v>63</v>
      </c>
      <c r="G26" s="131">
        <v>55</v>
      </c>
      <c r="H26" s="131">
        <v>62</v>
      </c>
      <c r="I26" s="85"/>
      <c r="J26" s="239"/>
    </row>
    <row r="27" spans="1:11" x14ac:dyDescent="0.2">
      <c r="A27" s="231"/>
      <c r="B27" s="236"/>
      <c r="C27" s="74" t="s">
        <v>216</v>
      </c>
      <c r="D27" s="78" t="s">
        <v>243</v>
      </c>
      <c r="E27" s="131">
        <v>88.5</v>
      </c>
      <c r="F27" s="85">
        <v>24.25</v>
      </c>
      <c r="G27" s="85" t="s">
        <v>225</v>
      </c>
      <c r="H27" s="131">
        <v>24.5</v>
      </c>
      <c r="I27" s="85"/>
      <c r="J27" s="240"/>
    </row>
    <row r="28" spans="1:11" x14ac:dyDescent="0.2">
      <c r="A28" s="232"/>
      <c r="B28" s="237"/>
      <c r="C28" s="74" t="s">
        <v>240</v>
      </c>
      <c r="D28" s="79" t="s">
        <v>244</v>
      </c>
      <c r="E28" s="77">
        <v>25</v>
      </c>
      <c r="F28" s="131">
        <v>25</v>
      </c>
      <c r="G28" s="131">
        <v>61.5</v>
      </c>
      <c r="H28" s="85">
        <v>24.25</v>
      </c>
      <c r="I28" s="85"/>
      <c r="J28" s="241"/>
    </row>
    <row r="29" spans="1:11" ht="16" thickBot="1" x14ac:dyDescent="0.25">
      <c r="A29" s="233"/>
      <c r="B29" s="238"/>
      <c r="C29" s="80"/>
      <c r="D29" s="81"/>
      <c r="E29" s="82">
        <f>E27+E25</f>
        <v>143.5</v>
      </c>
      <c r="F29" s="82">
        <f>F26+F28</f>
        <v>88</v>
      </c>
      <c r="G29" s="82">
        <f>G26+G28</f>
        <v>116.5</v>
      </c>
      <c r="H29" s="82">
        <f>H27+H26</f>
        <v>86.5</v>
      </c>
      <c r="I29" s="82"/>
      <c r="J29" s="242"/>
    </row>
    <row r="30" spans="1:11" ht="15" customHeight="1" x14ac:dyDescent="0.2">
      <c r="A30" s="229">
        <v>6</v>
      </c>
      <c r="B30" s="234" t="s">
        <v>234</v>
      </c>
      <c r="C30" s="74" t="s">
        <v>176</v>
      </c>
      <c r="D30" s="78" t="s">
        <v>235</v>
      </c>
      <c r="E30" s="130">
        <v>24.5</v>
      </c>
      <c r="F30" s="130">
        <v>24.25</v>
      </c>
      <c r="G30" s="86">
        <v>5.0999999999999996</v>
      </c>
      <c r="H30" s="130">
        <v>5.0999999999999996</v>
      </c>
      <c r="I30" s="86"/>
      <c r="J30" s="239">
        <f>SUM(E34:I34)</f>
        <v>250.85</v>
      </c>
      <c r="K30" s="175"/>
    </row>
    <row r="31" spans="1:11" ht="15" customHeight="1" x14ac:dyDescent="0.2">
      <c r="A31" s="230"/>
      <c r="B31" s="235"/>
      <c r="C31" s="74" t="s">
        <v>183</v>
      </c>
      <c r="D31" s="76" t="s">
        <v>236</v>
      </c>
      <c r="E31" s="85">
        <v>24.5</v>
      </c>
      <c r="F31" s="85">
        <v>15.1</v>
      </c>
      <c r="G31" s="131">
        <v>25</v>
      </c>
      <c r="H31" s="85" t="s">
        <v>225</v>
      </c>
      <c r="I31" s="85"/>
      <c r="J31" s="239"/>
    </row>
    <row r="32" spans="1:11" ht="15" customHeight="1" x14ac:dyDescent="0.2">
      <c r="A32" s="231"/>
      <c r="B32" s="236"/>
      <c r="C32" s="74" t="s">
        <v>198</v>
      </c>
      <c r="D32" s="76" t="s">
        <v>238</v>
      </c>
      <c r="E32" s="131">
        <v>57</v>
      </c>
      <c r="F32" s="131">
        <v>28</v>
      </c>
      <c r="G32" s="131">
        <v>25</v>
      </c>
      <c r="H32" s="131">
        <v>62</v>
      </c>
      <c r="I32" s="85"/>
      <c r="J32" s="240"/>
    </row>
    <row r="33" spans="1:10" ht="15" customHeight="1" x14ac:dyDescent="0.2">
      <c r="A33" s="232"/>
      <c r="B33" s="237"/>
      <c r="C33" s="74" t="s">
        <v>180</v>
      </c>
      <c r="D33" s="76" t="s">
        <v>237</v>
      </c>
      <c r="E33" s="77">
        <v>5.0999999999999996</v>
      </c>
      <c r="F33" s="85" t="s">
        <v>225</v>
      </c>
      <c r="G33" s="85">
        <v>5.0999999999999996</v>
      </c>
      <c r="H33" s="85" t="s">
        <v>225</v>
      </c>
      <c r="I33" s="85"/>
      <c r="J33" s="241"/>
    </row>
    <row r="34" spans="1:10" ht="16" customHeight="1" thickBot="1" x14ac:dyDescent="0.25">
      <c r="A34" s="233"/>
      <c r="B34" s="238"/>
      <c r="C34" s="80"/>
      <c r="D34" s="81"/>
      <c r="E34" s="82">
        <f>E32+E31</f>
        <v>81.5</v>
      </c>
      <c r="F34" s="82">
        <f>F30+F32</f>
        <v>52.25</v>
      </c>
      <c r="G34" s="82">
        <f>G32+G31</f>
        <v>50</v>
      </c>
      <c r="H34" s="82">
        <f>H32+H30</f>
        <v>67.099999999999994</v>
      </c>
      <c r="I34" s="82"/>
      <c r="J34" s="242"/>
    </row>
    <row r="35" spans="1:10" ht="15" customHeight="1" x14ac:dyDescent="0.2">
      <c r="A35" s="229">
        <v>7</v>
      </c>
      <c r="B35" s="234" t="s">
        <v>336</v>
      </c>
      <c r="C35" s="74" t="s">
        <v>141</v>
      </c>
      <c r="D35" s="83" t="s">
        <v>337</v>
      </c>
      <c r="E35" s="130">
        <v>24.25</v>
      </c>
      <c r="F35" s="86">
        <v>24.25</v>
      </c>
      <c r="G35" s="130">
        <v>5.0999999999999996</v>
      </c>
      <c r="H35" s="86">
        <v>10.1</v>
      </c>
      <c r="I35" s="86"/>
      <c r="J35" s="239">
        <f>SUM(E39:I39)</f>
        <v>241.85</v>
      </c>
    </row>
    <row r="36" spans="1:10" ht="15" customHeight="1" x14ac:dyDescent="0.2">
      <c r="A36" s="230"/>
      <c r="B36" s="235"/>
      <c r="C36" s="74" t="s">
        <v>206</v>
      </c>
      <c r="D36" s="79" t="s">
        <v>338</v>
      </c>
      <c r="E36" s="85">
        <v>17.100000000000001</v>
      </c>
      <c r="F36" s="131">
        <v>60</v>
      </c>
      <c r="G36" s="131">
        <v>54.5</v>
      </c>
      <c r="H36" s="131">
        <v>24.25</v>
      </c>
      <c r="I36" s="85"/>
      <c r="J36" s="239"/>
    </row>
    <row r="37" spans="1:10" ht="15" customHeight="1" x14ac:dyDescent="0.2">
      <c r="A37" s="231"/>
      <c r="B37" s="236"/>
      <c r="C37" s="74" t="s">
        <v>169</v>
      </c>
      <c r="D37" s="79" t="s">
        <v>339</v>
      </c>
      <c r="E37" s="131">
        <v>25</v>
      </c>
      <c r="F37" s="131">
        <v>24.5</v>
      </c>
      <c r="G37" s="85">
        <v>0</v>
      </c>
      <c r="H37" s="131">
        <v>24.25</v>
      </c>
      <c r="I37" s="85"/>
      <c r="J37" s="240"/>
    </row>
    <row r="38" spans="1:10" ht="15" customHeight="1" x14ac:dyDescent="0.2">
      <c r="A38" s="232"/>
      <c r="B38" s="237"/>
      <c r="C38" s="74"/>
      <c r="D38" s="79"/>
      <c r="E38" s="77"/>
      <c r="F38" s="77"/>
      <c r="G38" s="77"/>
      <c r="H38" s="77"/>
      <c r="I38" s="77"/>
      <c r="J38" s="241"/>
    </row>
    <row r="39" spans="1:10" ht="16" customHeight="1" thickBot="1" x14ac:dyDescent="0.25">
      <c r="A39" s="233"/>
      <c r="B39" s="238"/>
      <c r="C39" s="80"/>
      <c r="D39" s="81"/>
      <c r="E39" s="82">
        <f>E37+E35</f>
        <v>49.25</v>
      </c>
      <c r="F39" s="82">
        <f>F36+F37</f>
        <v>84.5</v>
      </c>
      <c r="G39" s="82">
        <f>G36+G35</f>
        <v>59.6</v>
      </c>
      <c r="H39" s="82">
        <f>H37+H36</f>
        <v>48.5</v>
      </c>
      <c r="I39" s="82"/>
      <c r="J39" s="242"/>
    </row>
    <row r="40" spans="1:10" ht="15" customHeight="1" x14ac:dyDescent="0.2">
      <c r="A40" s="229">
        <v>8</v>
      </c>
      <c r="B40" s="234" t="s">
        <v>245</v>
      </c>
      <c r="C40" s="74" t="s">
        <v>212</v>
      </c>
      <c r="D40" s="78" t="s">
        <v>246</v>
      </c>
      <c r="E40" s="130">
        <v>65</v>
      </c>
      <c r="F40" s="86" t="s">
        <v>225</v>
      </c>
      <c r="G40" s="86" t="s">
        <v>225</v>
      </c>
      <c r="H40" s="86" t="s">
        <v>225</v>
      </c>
      <c r="I40" s="86"/>
      <c r="J40" s="239">
        <f>SUM(E44:I44)</f>
        <v>157.1</v>
      </c>
    </row>
    <row r="41" spans="1:10" ht="15" customHeight="1" x14ac:dyDescent="0.2">
      <c r="A41" s="230"/>
      <c r="B41" s="235"/>
      <c r="C41" s="74" t="s">
        <v>175</v>
      </c>
      <c r="D41" s="78" t="s">
        <v>247</v>
      </c>
      <c r="E41" s="85" t="s">
        <v>225</v>
      </c>
      <c r="F41" s="85" t="s">
        <v>225</v>
      </c>
      <c r="G41" s="85" t="s">
        <v>225</v>
      </c>
      <c r="H41" s="85" t="s">
        <v>225</v>
      </c>
      <c r="I41" s="85"/>
      <c r="J41" s="239"/>
    </row>
    <row r="42" spans="1:10" ht="15" customHeight="1" x14ac:dyDescent="0.2">
      <c r="A42" s="231"/>
      <c r="B42" s="236"/>
      <c r="C42" s="74" t="s">
        <v>174</v>
      </c>
      <c r="D42" s="78" t="s">
        <v>248</v>
      </c>
      <c r="E42" s="131">
        <v>56</v>
      </c>
      <c r="F42" s="131">
        <v>26</v>
      </c>
      <c r="G42" s="131">
        <v>10.1</v>
      </c>
      <c r="H42" s="85" t="s">
        <v>225</v>
      </c>
      <c r="I42" s="85"/>
      <c r="J42" s="240"/>
    </row>
    <row r="43" spans="1:10" ht="15" customHeight="1" x14ac:dyDescent="0.2">
      <c r="A43" s="232"/>
      <c r="B43" s="237"/>
      <c r="C43" s="74"/>
      <c r="D43" s="79"/>
      <c r="E43" s="77"/>
      <c r="F43" s="85"/>
      <c r="G43" s="85"/>
      <c r="H43" s="85"/>
      <c r="I43" s="85"/>
      <c r="J43" s="241"/>
    </row>
    <row r="44" spans="1:10" ht="16" customHeight="1" thickBot="1" x14ac:dyDescent="0.25">
      <c r="A44" s="233"/>
      <c r="B44" s="238"/>
      <c r="C44" s="80"/>
      <c r="D44" s="81"/>
      <c r="E44" s="82">
        <f>E42+E40</f>
        <v>121</v>
      </c>
      <c r="F44" s="82">
        <f>F42</f>
        <v>26</v>
      </c>
      <c r="G44" s="82">
        <f>G42</f>
        <v>10.1</v>
      </c>
      <c r="H44" s="82">
        <v>0</v>
      </c>
      <c r="I44" s="82"/>
      <c r="J44" s="242"/>
    </row>
    <row r="45" spans="1:10" ht="15" customHeight="1" x14ac:dyDescent="0.2">
      <c r="A45" s="229">
        <v>9</v>
      </c>
      <c r="B45" s="234" t="s">
        <v>294</v>
      </c>
      <c r="C45" s="74" t="s">
        <v>197</v>
      </c>
      <c r="D45" s="83" t="s">
        <v>232</v>
      </c>
      <c r="E45" s="130">
        <v>5.0999999999999996</v>
      </c>
      <c r="F45" s="130">
        <v>24.25</v>
      </c>
      <c r="G45" s="86">
        <v>0</v>
      </c>
      <c r="H45" s="86" t="s">
        <v>225</v>
      </c>
      <c r="I45" s="86"/>
      <c r="J45" s="239">
        <f>SUM(E49:I49)</f>
        <v>39.450000000000003</v>
      </c>
    </row>
    <row r="46" spans="1:10" ht="15" customHeight="1" x14ac:dyDescent="0.2">
      <c r="A46" s="230"/>
      <c r="B46" s="235"/>
      <c r="C46" s="74" t="s">
        <v>163</v>
      </c>
      <c r="D46" s="79" t="s">
        <v>233</v>
      </c>
      <c r="E46" s="131">
        <v>10.1</v>
      </c>
      <c r="F46" s="85">
        <v>0</v>
      </c>
      <c r="G46" s="85">
        <v>0</v>
      </c>
      <c r="H46" s="85" t="s">
        <v>225</v>
      </c>
      <c r="I46" s="85"/>
      <c r="J46" s="239"/>
    </row>
    <row r="47" spans="1:10" ht="15" customHeight="1" x14ac:dyDescent="0.2">
      <c r="A47" s="231"/>
      <c r="B47" s="236"/>
      <c r="C47" s="74"/>
      <c r="D47" s="79"/>
      <c r="E47" s="85"/>
      <c r="F47" s="85"/>
      <c r="G47" s="85"/>
      <c r="H47" s="85"/>
      <c r="I47" s="85"/>
      <c r="J47" s="240"/>
    </row>
    <row r="48" spans="1:10" ht="15" customHeight="1" x14ac:dyDescent="0.2">
      <c r="A48" s="232"/>
      <c r="B48" s="237"/>
      <c r="C48" s="74"/>
      <c r="D48" s="79"/>
      <c r="E48" s="77"/>
      <c r="F48" s="77"/>
      <c r="G48" s="77"/>
      <c r="H48" s="77"/>
      <c r="I48" s="77"/>
      <c r="J48" s="241"/>
    </row>
    <row r="49" spans="1:10" ht="16" customHeight="1" thickBot="1" x14ac:dyDescent="0.25">
      <c r="A49" s="233"/>
      <c r="B49" s="238"/>
      <c r="C49" s="80"/>
      <c r="D49" s="81"/>
      <c r="E49" s="82">
        <f>E45+E46</f>
        <v>15.2</v>
      </c>
      <c r="F49" s="82">
        <f>F45</f>
        <v>24.25</v>
      </c>
      <c r="G49" s="82">
        <v>0</v>
      </c>
      <c r="H49" s="82">
        <v>0</v>
      </c>
      <c r="I49" s="82"/>
      <c r="J49" s="242"/>
    </row>
  </sheetData>
  <mergeCells count="27">
    <mergeCell ref="A45:A49"/>
    <mergeCell ref="B45:B49"/>
    <mergeCell ref="J45:J49"/>
    <mergeCell ref="A35:A39"/>
    <mergeCell ref="B35:B39"/>
    <mergeCell ref="J35:J39"/>
    <mergeCell ref="A40:A44"/>
    <mergeCell ref="B40:B44"/>
    <mergeCell ref="J40:J44"/>
    <mergeCell ref="A25:A29"/>
    <mergeCell ref="B25:B29"/>
    <mergeCell ref="J25:J29"/>
    <mergeCell ref="A30:A34"/>
    <mergeCell ref="B30:B34"/>
    <mergeCell ref="J30:J34"/>
    <mergeCell ref="A15:A19"/>
    <mergeCell ref="B15:B19"/>
    <mergeCell ref="J15:J19"/>
    <mergeCell ref="A20:A24"/>
    <mergeCell ref="B20:B24"/>
    <mergeCell ref="J20:J24"/>
    <mergeCell ref="A5:A9"/>
    <mergeCell ref="B5:B9"/>
    <mergeCell ref="J5:J9"/>
    <mergeCell ref="A10:A14"/>
    <mergeCell ref="B10:B14"/>
    <mergeCell ref="J10:J14"/>
  </mergeCells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DS</vt:lpstr>
      <vt:lpstr>QUALIFICATION</vt:lpstr>
      <vt:lpstr>QUALIFICATION_TOTAL</vt:lpstr>
      <vt:lpstr>TOP32</vt:lpstr>
      <vt:lpstr>TOP32X</vt:lpstr>
      <vt:lpstr>TOTAL</vt:lpstr>
      <vt:lpstr>TOTALLV</vt:lpstr>
      <vt:lpstr>TOTALEE</vt:lpstr>
      <vt:lpstr>TEAMSLV</vt:lpstr>
      <vt:lpstr>JUNIOR CUP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2022-08-14T12:03:00Z</cp:lastPrinted>
  <dcterms:created xsi:type="dcterms:W3CDTF">2017-04-26T13:26:57Z</dcterms:created>
  <dcterms:modified xsi:type="dcterms:W3CDTF">2022-09-13T18:51:10Z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2022-09-05T19:33:29Z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1cf04d3d-4b9a-4cb2-948d-c7758d4b41a5</vt:lpwstr>
  </property>
  <property fmtid="{D5CDD505-2E9C-101B-9397-08002B2CF9AE}" pid="8" name="MSIP_Label_49aa7217-ffdb-4b20-93f6-d4a846931f54_ContentBits">
    <vt:lpwstr>2</vt:lpwstr>
  </property>
</Properties>
</file>