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1 Drifts/5_stage_ragana/LAF/"/>
    </mc:Choice>
  </mc:AlternateContent>
  <xr:revisionPtr revIDLastSave="0" documentId="13_ncr:1_{56461598-D940-6B42-A4B5-01AA852E1037}" xr6:coauthVersionLast="47" xr6:coauthVersionMax="47" xr10:uidLastSave="{00000000-0000-0000-0000-000000000000}"/>
  <bookViews>
    <workbookView xWindow="1760" yWindow="460" windowWidth="37320" windowHeight="25140" activeTab="5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30" r:id="rId4"/>
    <sheet name="TOTALSTAGE" sheetId="32" r:id="rId5"/>
    <sheet name="GADALV" sheetId="33" r:id="rId6"/>
    <sheet name="TEAMSLV" sheetId="26" r:id="rId7"/>
    <sheet name="TOTALEE" sheetId="28" r:id="rId8"/>
    <sheet name="TOTALLT" sheetId="3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3" l="1"/>
  <c r="E7" i="32"/>
  <c r="E10" i="32"/>
  <c r="E14" i="32"/>
  <c r="E19" i="32"/>
  <c r="E25" i="32"/>
  <c r="E15" i="32"/>
  <c r="E26" i="32"/>
  <c r="E9" i="32"/>
  <c r="E8" i="32"/>
  <c r="E17" i="32"/>
  <c r="E20" i="32"/>
  <c r="E6" i="32"/>
  <c r="E22" i="32"/>
  <c r="E27" i="32"/>
  <c r="E11" i="32"/>
  <c r="E12" i="32"/>
  <c r="E16" i="32"/>
  <c r="E18" i="32"/>
  <c r="E21" i="32"/>
  <c r="E23" i="32"/>
  <c r="E24" i="32"/>
  <c r="E28" i="32"/>
  <c r="E29" i="32"/>
  <c r="E30" i="32"/>
  <c r="E13" i="32"/>
  <c r="H9" i="34"/>
  <c r="E9" i="34" s="1"/>
  <c r="H8" i="34"/>
  <c r="E8" i="34" s="1"/>
  <c r="H7" i="34"/>
  <c r="E7" i="34" s="1"/>
  <c r="H6" i="34"/>
  <c r="E6" i="34" s="1"/>
  <c r="H12" i="28"/>
  <c r="E12" i="28" s="1"/>
  <c r="H11" i="28"/>
  <c r="E11" i="28" s="1"/>
  <c r="H10" i="28"/>
  <c r="E10" i="28" s="1"/>
  <c r="H9" i="28"/>
  <c r="E9" i="28" s="1"/>
  <c r="H8" i="28"/>
  <c r="E8" i="28" s="1"/>
  <c r="H7" i="28"/>
  <c r="E7" i="28" s="1"/>
  <c r="H6" i="28"/>
  <c r="E6" i="28" s="1"/>
  <c r="N24" i="33"/>
  <c r="E24" i="33" s="1"/>
  <c r="T23" i="33"/>
  <c r="Q23" i="33"/>
  <c r="N23" i="33"/>
  <c r="H23" i="33"/>
  <c r="Q22" i="33"/>
  <c r="N22" i="33"/>
  <c r="E22" i="33" s="1"/>
  <c r="T21" i="33"/>
  <c r="Q21" i="33"/>
  <c r="N21" i="33"/>
  <c r="K21" i="33"/>
  <c r="H21" i="33"/>
  <c r="N20" i="33"/>
  <c r="H20" i="33"/>
  <c r="T19" i="33"/>
  <c r="K19" i="33"/>
  <c r="H19" i="33"/>
  <c r="E19" i="33" s="1"/>
  <c r="Q18" i="33"/>
  <c r="N18" i="33"/>
  <c r="H18" i="33"/>
  <c r="N17" i="33"/>
  <c r="K17" i="33"/>
  <c r="H17" i="33"/>
  <c r="T16" i="33"/>
  <c r="Q16" i="33"/>
  <c r="N16" i="33"/>
  <c r="T15" i="33"/>
  <c r="Q15" i="33"/>
  <c r="N15" i="33"/>
  <c r="H15" i="33"/>
  <c r="E15" i="33" s="1"/>
  <c r="T14" i="33"/>
  <c r="Q14" i="33"/>
  <c r="N14" i="33"/>
  <c r="K14" i="33"/>
  <c r="H14" i="33"/>
  <c r="Q13" i="33"/>
  <c r="N13" i="33"/>
  <c r="H13" i="33"/>
  <c r="E13" i="33" s="1"/>
  <c r="T12" i="33"/>
  <c r="Q12" i="33"/>
  <c r="N12" i="33"/>
  <c r="K12" i="33"/>
  <c r="H12" i="33"/>
  <c r="T11" i="33"/>
  <c r="Q11" i="33"/>
  <c r="N11" i="33"/>
  <c r="K11" i="33"/>
  <c r="H11" i="33"/>
  <c r="T10" i="33"/>
  <c r="Q10" i="33"/>
  <c r="N10" i="33"/>
  <c r="K10" i="33"/>
  <c r="H10" i="33"/>
  <c r="T9" i="33"/>
  <c r="Q9" i="33"/>
  <c r="N9" i="33"/>
  <c r="K9" i="33"/>
  <c r="H9" i="33"/>
  <c r="T8" i="33"/>
  <c r="Q8" i="33"/>
  <c r="N8" i="33"/>
  <c r="K8" i="33"/>
  <c r="H8" i="33"/>
  <c r="T7" i="33"/>
  <c r="Q7" i="33"/>
  <c r="N7" i="33"/>
  <c r="K7" i="33"/>
  <c r="H7" i="33"/>
  <c r="T6" i="33"/>
  <c r="Q6" i="33"/>
  <c r="N6" i="33"/>
  <c r="K6" i="33"/>
  <c r="H6" i="33"/>
  <c r="J9" i="26"/>
  <c r="I9" i="26"/>
  <c r="H9" i="26"/>
  <c r="G9" i="26"/>
  <c r="F9" i="26"/>
  <c r="J14" i="26"/>
  <c r="E18" i="33" l="1"/>
  <c r="E17" i="33"/>
  <c r="E23" i="33"/>
  <c r="E16" i="33"/>
  <c r="E20" i="33"/>
  <c r="E7" i="33"/>
  <c r="E11" i="33"/>
  <c r="E9" i="33"/>
  <c r="E14" i="33"/>
  <c r="E10" i="33"/>
  <c r="E8" i="33"/>
  <c r="E12" i="33"/>
  <c r="E21" i="33"/>
  <c r="K15" i="26" l="1"/>
  <c r="I19" i="26"/>
  <c r="H19" i="26"/>
  <c r="F19" i="26"/>
  <c r="I14" i="26" l="1"/>
  <c r="H14" i="26"/>
  <c r="G14" i="26"/>
  <c r="F14" i="26"/>
  <c r="K10" i="26" l="1"/>
  <c r="K5" i="26"/>
</calcChain>
</file>

<file path=xl/sharedStrings.xml><?xml version="1.0" encoding="utf-8"?>
<sst xmlns="http://schemas.openxmlformats.org/spreadsheetml/2006/main" count="534" uniqueCount="163">
  <si>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</si>
  <si>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</si>
  <si>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</si>
  <si>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</si>
  <si>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</si>
  <si>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</si>
  <si>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</si>
  <si>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</si>
  <si>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</si>
  <si>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</si>
  <si>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</si>
  <si>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</si>
  <si>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</si>
  <si>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</si>
  <si>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</si>
  <si>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</si>
  <si>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</si>
  <si>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</si>
  <si>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</si>
  <si>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</si>
  <si>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</si>
  <si>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</si>
  <si>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</si>
  <si>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</si>
  <si>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</si>
  <si>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</si>
  <si>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</si>
  <si>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</si>
  <si>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</si>
  <si>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</si>
  <si>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</si>
  <si>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</si>
  <si>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FINĀLS</t>
  </si>
  <si>
    <t>KOMANDA</t>
  </si>
  <si>
    <t>SEMI PRO</t>
  </si>
  <si>
    <t xml:space="preserve">Aleksandrs Murajs </t>
  </si>
  <si>
    <t>Anrijs Luters</t>
  </si>
  <si>
    <t>Atvars Sārs</t>
  </si>
  <si>
    <t>Dmitrijs Firovs</t>
  </si>
  <si>
    <t>Edgars Kroģeris</t>
  </si>
  <si>
    <t>Jānis Bērziņš</t>
  </si>
  <si>
    <t>Jānis Brālītis</t>
  </si>
  <si>
    <t>Karel Piiroja</t>
  </si>
  <si>
    <t>Kristaps Kāpiņš</t>
  </si>
  <si>
    <t>Māris Hartmanis</t>
  </si>
  <si>
    <t xml:space="preserve">Reinis Rabācis </t>
  </si>
  <si>
    <t xml:space="preserve">Roberts Bāriņš </t>
  </si>
  <si>
    <t>Silvestrs Dziedatajs</t>
  </si>
  <si>
    <t>Toms Jankovskis</t>
  </si>
  <si>
    <t>EE35</t>
  </si>
  <si>
    <t>EE12</t>
  </si>
  <si>
    <t>SEMI PRO KLASE</t>
  </si>
  <si>
    <t>LV</t>
  </si>
  <si>
    <t>EE</t>
  </si>
  <si>
    <t>VIETA</t>
  </si>
  <si>
    <t>STARTA NR.</t>
  </si>
  <si>
    <t>Klase</t>
  </si>
  <si>
    <t>1. posms</t>
  </si>
  <si>
    <t>2. posms</t>
  </si>
  <si>
    <t>3. posms</t>
  </si>
  <si>
    <t>4. posms</t>
  </si>
  <si>
    <t>5. posms</t>
  </si>
  <si>
    <t>LATVIJAS DRIFTA KAUSA KOMANDU IESKAITE SEMI PRO</t>
  </si>
  <si>
    <t>MOTORELPA</t>
  </si>
  <si>
    <t>NO NAME DRIFTERS</t>
  </si>
  <si>
    <t>Edgars Jenčs</t>
  </si>
  <si>
    <t>Mārtiņš Bērziņš</t>
  </si>
  <si>
    <t>1.POSMS</t>
  </si>
  <si>
    <t>NR.P.K.</t>
  </si>
  <si>
    <t>VĀRDS, UZVĀRDS</t>
  </si>
  <si>
    <t>KVALIFIKĀCIJA
KAUSS</t>
  </si>
  <si>
    <t>KOPVĒRTĒJUMS</t>
  </si>
  <si>
    <t>Michael Reiljan</t>
  </si>
  <si>
    <t>-</t>
  </si>
  <si>
    <t>02.07-03.07.2021, Jump for Drift, Estonia</t>
  </si>
  <si>
    <t xml:space="preserve">KVALIFIKĀCIJA </t>
  </si>
  <si>
    <t xml:space="preserve">FINĀLS </t>
  </si>
  <si>
    <t xml:space="preserve">KOPVĒRTĒJUMS </t>
  </si>
  <si>
    <t>EE04</t>
  </si>
  <si>
    <t>Allar Aasmaa</t>
  </si>
  <si>
    <t>EE05</t>
  </si>
  <si>
    <t>Arti Kannisto</t>
  </si>
  <si>
    <t>EE02</t>
  </si>
  <si>
    <t>Ragnar Viinapuu</t>
  </si>
  <si>
    <t>2.POSMS</t>
  </si>
  <si>
    <t>19.06-20.06.2021, S/K 333, ROPAŽI</t>
  </si>
  <si>
    <t>LV01</t>
  </si>
  <si>
    <t>LV13</t>
  </si>
  <si>
    <t>LV37</t>
  </si>
  <si>
    <t>LV05</t>
  </si>
  <si>
    <t>LV91</t>
  </si>
  <si>
    <t>LV15</t>
  </si>
  <si>
    <t>LV33</t>
  </si>
  <si>
    <t>LV27</t>
  </si>
  <si>
    <t>LV45</t>
  </si>
  <si>
    <t>LV07</t>
  </si>
  <si>
    <t>LV44</t>
  </si>
  <si>
    <t>LV66</t>
  </si>
  <si>
    <t>LV86</t>
  </si>
  <si>
    <t>LV09</t>
  </si>
  <si>
    <t>LV26</t>
  </si>
  <si>
    <t>1ST</t>
  </si>
  <si>
    <t>2ND</t>
  </si>
  <si>
    <t>3RD</t>
  </si>
  <si>
    <t>4TH</t>
  </si>
  <si>
    <t>Elvijs Eihvalds</t>
  </si>
  <si>
    <t>Kenets Valters</t>
  </si>
  <si>
    <t>Reinis Ozoliņš</t>
  </si>
  <si>
    <t>Arti Kannistro</t>
  </si>
  <si>
    <t>EE5</t>
  </si>
  <si>
    <t>RACING FACTORY</t>
  </si>
  <si>
    <t>Roberts Bāriņš</t>
  </si>
  <si>
    <t xml:space="preserve">KVALIFIKĀCIJA  </t>
  </si>
  <si>
    <t xml:space="preserve">FINĀLS  </t>
  </si>
  <si>
    <t xml:space="preserve">KOPVĒRTĒJUMS  </t>
  </si>
  <si>
    <t>09.07-10.07.2021, Daugavpils Drift Festivāls</t>
  </si>
  <si>
    <t>3.POSMS</t>
  </si>
  <si>
    <t xml:space="preserve">KVALIFIKĀCIJA   </t>
  </si>
  <si>
    <t xml:space="preserve">FINĀLS   </t>
  </si>
  <si>
    <t xml:space="preserve">KOPVĒRTĒJUMS   </t>
  </si>
  <si>
    <t>4.POSMS</t>
  </si>
  <si>
    <t>14.08-15.08.2021, BKSB, RĪGA</t>
  </si>
  <si>
    <t>LV16</t>
  </si>
  <si>
    <t>LV88</t>
  </si>
  <si>
    <t>LV18</t>
  </si>
  <si>
    <t>Darius Turevicius</t>
  </si>
  <si>
    <t xml:space="preserve">Deimantė Radzevičiūtė </t>
  </si>
  <si>
    <t>LT</t>
  </si>
  <si>
    <t>Ingars Kristutis</t>
  </si>
  <si>
    <t>Rudolfs Salmanis</t>
  </si>
  <si>
    <t>Timo Pino</t>
  </si>
  <si>
    <t>Paulius Petrauskas</t>
  </si>
  <si>
    <t xml:space="preserve">KVALIFIKĀCIJA    </t>
  </si>
  <si>
    <t xml:space="preserve">FINĀLS    </t>
  </si>
  <si>
    <t xml:space="preserve">KOPVĒRTĒJUMS    </t>
  </si>
  <si>
    <t>5.POSMS</t>
  </si>
  <si>
    <t>10.09-11.09.2021, Whitch Kettle, RĪGA</t>
  </si>
  <si>
    <t>LATVIJAS DRIFTA KAUSA 5.POSMS</t>
  </si>
  <si>
    <t>NEZ Witch Kettle, BKSB, RĪGA</t>
  </si>
  <si>
    <t>11.09.2021</t>
  </si>
  <si>
    <t>11.09.2021, BKSB, RĪGA</t>
  </si>
  <si>
    <t>LATVIJAS  DRIFTA KAUSA 5.POSMS</t>
  </si>
  <si>
    <t>Witch Kettle, BKSB, RĪGA</t>
  </si>
  <si>
    <t>LV54</t>
  </si>
  <si>
    <t>LV22</t>
  </si>
  <si>
    <t>LV9</t>
  </si>
  <si>
    <t>LV5</t>
  </si>
  <si>
    <t>LT96</t>
  </si>
  <si>
    <t>Fredirik Strelkov</t>
  </si>
  <si>
    <t>EE26</t>
  </si>
  <si>
    <t>LT112</t>
  </si>
  <si>
    <t>Sandra Janušauskaitė</t>
  </si>
  <si>
    <t>LT110</t>
  </si>
  <si>
    <t>EE25</t>
  </si>
  <si>
    <t>LV1</t>
  </si>
  <si>
    <t>LT111</t>
  </si>
  <si>
    <t>NEZ WITCH KATTLE 2021</t>
  </si>
  <si>
    <t>BKSB, RĪGA</t>
  </si>
  <si>
    <t>11.09.2020 plkst. 09:00</t>
  </si>
  <si>
    <t>11.09.2020 plkst. 15:40</t>
  </si>
  <si>
    <t>11.09.2021 plkst. 15:40</t>
  </si>
  <si>
    <t>Frederik Strelkov</t>
  </si>
  <si>
    <t>Rūdolfs Salmanis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</si>
</sst>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20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2" fillId="5" borderId="5" xfId="0" applyNumberFormat="1" applyFont="1" applyFill="1" applyBorder="1" applyAlignment="1">
      <alignment horizontal="left"/>
    </xf>
    <xf numFmtId="16" fontId="12" fillId="5" borderId="21" xfId="0" applyNumberFormat="1" applyFont="1" applyFill="1" applyBorder="1" applyAlignment="1">
      <alignment horizontal="left"/>
    </xf>
    <xf numFmtId="16" fontId="11" fillId="6" borderId="22" xfId="0" applyNumberFormat="1" applyFont="1" applyFill="1" applyBorder="1" applyAlignment="1">
      <alignment horizontal="center"/>
    </xf>
    <xf numFmtId="16" fontId="11" fillId="7" borderId="8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0" borderId="9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2" xfId="0" applyFont="1" applyBorder="1" applyAlignment="1">
      <alignment vertical="center" shrinkToFi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22" fillId="0" borderId="9" xfId="3" applyFont="1" applyBorder="1" applyAlignment="1">
      <alignment horizontal="center" vertical="center"/>
    </xf>
    <xf numFmtId="0" fontId="22" fillId="0" borderId="9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2" fillId="0" borderId="9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5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5" fillId="0" borderId="0" xfId="0" applyFont="1"/>
    <xf numFmtId="0" fontId="2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23" fillId="0" borderId="1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wrapText="1"/>
    </xf>
    <xf numFmtId="0" fontId="14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23" fillId="0" borderId="37" xfId="0" applyFont="1" applyFill="1" applyBorder="1" applyAlignment="1">
      <alignment horizontal="center" vertical="center" wrapText="1"/>
    </xf>
    <xf numFmtId="0" fontId="22" fillId="0" borderId="9" xfId="3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0" fillId="0" borderId="18" xfId="0" applyFont="1" applyFill="1" applyBorder="1"/>
    <xf numFmtId="0" fontId="10" fillId="0" borderId="9" xfId="0" applyFont="1" applyFill="1" applyBorder="1"/>
    <xf numFmtId="0" fontId="10" fillId="0" borderId="16" xfId="0" applyFont="1" applyFill="1" applyBorder="1"/>
    <xf numFmtId="0" fontId="10" fillId="0" borderId="7" xfId="0" applyFont="1" applyFill="1" applyBorder="1"/>
    <xf numFmtId="0" fontId="10" fillId="0" borderId="1" xfId="0" applyFont="1" applyFill="1" applyBorder="1"/>
    <xf numFmtId="0" fontId="10" fillId="0" borderId="11" xfId="0" applyFont="1" applyFill="1" applyBorder="1"/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7" borderId="58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/>
    <xf numFmtId="0" fontId="11" fillId="0" borderId="0" xfId="0" applyNumberFormat="1" applyFont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2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37" xfId="3" applyFont="1" applyFill="1" applyBorder="1" applyAlignment="1">
      <alignment horizontal="center" vertical="center"/>
    </xf>
    <xf numFmtId="0" fontId="21" fillId="0" borderId="53" xfId="3" applyFont="1" applyFill="1" applyBorder="1" applyAlignment="1">
      <alignment horizontal="center" vertical="center"/>
    </xf>
    <xf numFmtId="0" fontId="21" fillId="0" borderId="54" xfId="3" applyFont="1" applyFill="1" applyBorder="1" applyAlignment="1">
      <alignment horizontal="center" vertical="center"/>
    </xf>
    <xf numFmtId="2" fontId="20" fillId="0" borderId="50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2" fontId="20" fillId="0" borderId="52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40" xfId="3" applyFont="1" applyFill="1" applyBorder="1" applyAlignment="1">
      <alignment horizontal="center" vertical="center"/>
    </xf>
    <xf numFmtId="0" fontId="21" fillId="0" borderId="42" xfId="3" applyFont="1" applyFill="1" applyBorder="1" applyAlignment="1">
      <alignment horizontal="center" vertical="center"/>
    </xf>
    <xf numFmtId="0" fontId="21" fillId="0" borderId="45" xfId="3" applyFont="1" applyFill="1" applyBorder="1" applyAlignment="1">
      <alignment horizontal="center" vertical="center"/>
    </xf>
    <xf numFmtId="0" fontId="21" fillId="0" borderId="48" xfId="3" applyFont="1" applyFill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2" fontId="20" fillId="0" borderId="46" xfId="0" applyNumberFormat="1" applyFont="1" applyBorder="1" applyAlignment="1">
      <alignment horizontal="center" vertical="center"/>
    </xf>
    <xf numFmtId="2" fontId="20" fillId="0" borderId="4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5172BEE9-1FA8-8445-BE47-8458BE4FE9EE}"/>
    <cellStyle name="Normal 9" xfId="2" xr:uid="{D97E69E2-BEDA-0042-914B-5309F355E73D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381000</xdr:colOff>
      <xdr:row>4</xdr:row>
      <xdr:rowOff>177800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635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635000</xdr:colOff>
      <xdr:row>7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914400</xdr:colOff>
      <xdr:row>11</xdr:row>
      <xdr:rowOff>25400</xdr:rowOff>
    </xdr:from>
    <xdr:to>
      <xdr:col>13</xdr:col>
      <xdr:colOff>152400</xdr:colOff>
      <xdr:row>15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AE6733-55B1-2749-94F9-09589B12AFA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5257800" y="2222500"/>
          <a:ext cx="26670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33" totalsRowShown="0" headerRowDxfId="73" dataDxfId="72">
  <autoFilter ref="B8:E33" xr:uid="{545AD78E-99EE-5B40-9B2A-99DF9BD64582}"/>
  <tableColumns count="4">
    <tableColumn id="1" xr3:uid="{AC4AC935-F7FF-8446-8030-ECED817D43D1}" name="Nr.p.k." dataDxfId="71"/>
    <tableColumn id="2" xr3:uid="{0396FD18-74A2-4841-80E5-45D484E01FA0}" name="Starta nr." dataDxfId="70"/>
    <tableColumn id="3" xr3:uid="{0B0A2731-EA47-3944-81E9-50581E5BB7BC}" name="Vārds, Uzvārds" dataDxfId="69"/>
    <tableColumn id="4" xr3:uid="{5BD340EF-1D08-9E48-ACD5-2C85F65E6BC8}" name="Valsts" dataDxfId="6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35" totalsRowShown="0" headerRowDxfId="67" dataDxfId="66">
  <autoFilter ref="B10:G35" xr:uid="{21383676-882F-CE40-BD06-CF9CFCDA117D}"/>
  <sortState xmlns:xlrd2="http://schemas.microsoft.com/office/spreadsheetml/2017/richdata2" ref="B11:G35">
    <sortCondition ref="B10:B35"/>
  </sortState>
  <tableColumns count="6">
    <tableColumn id="1" xr3:uid="{3542E0A0-A8B9-3E40-B243-532A7D791282}" name="Nr.p.k." dataDxfId="65"/>
    <tableColumn id="2" xr3:uid="{7116605A-2395-CB49-B540-1213EDD0A90B}" name="Starta nr." dataDxfId="64"/>
    <tableColumn id="3" xr3:uid="{21F644C2-108A-A74D-9A61-EBC7104B3A2E}" name="Vārds, Uzvārds" dataDxfId="63"/>
    <tableColumn id="4" xr3:uid="{598A6E3D-AD6F-5948-AACB-FAC26600491A}" name="K1" dataDxfId="62"/>
    <tableColumn id="11" xr3:uid="{2C028496-7B1B-1A4C-A4DB-8CA1C0B6C370}" name="K2" dataDxfId="61"/>
    <tableColumn id="12" xr3:uid="{B89CA9C8-0AFD-F048-AD3F-BC80350591DB}" name="LABĀKAIS K" dataDxfId="6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CE3211-0F45-4C40-B288-BF6FF74BF2BA}" name="Table572" displayName="Table572" ref="B5:H30" totalsRowShown="0" dataDxfId="59">
  <autoFilter ref="B5:H30" xr:uid="{8ECE3211-0F45-4C40-B288-BF6FF74BF2BA}"/>
  <sortState xmlns:xlrd2="http://schemas.microsoft.com/office/spreadsheetml/2017/richdata2" ref="B6:H30">
    <sortCondition descending="1" ref="E5:E30"/>
  </sortState>
  <tableColumns count="7">
    <tableColumn id="1" xr3:uid="{594C9051-18DE-514F-B7A2-9F50B436A772}" name="NR.P.K." dataDxfId="58"/>
    <tableColumn id="2" xr3:uid="{527835DB-48A1-C945-BAA2-8AD8D45C6F80}" name="STARTA NR." dataDxfId="57"/>
    <tableColumn id="3" xr3:uid="{D6248F07-BEF1-364B-9462-91C152AF638C}" name="VĀRDS, UZVĀRDS" dataDxfId="56"/>
    <tableColumn id="4" xr3:uid="{148F384F-6387-5047-844C-0D247780C30A}" name="KVALIFIKĀCIJA_x000a_KAUSS" dataDxfId="55">
      <calculatedColumnFormula>Table572[[#This Row],[KOPVĒRTĒJUMS    ]]</calculatedColumnFormula>
    </tableColumn>
    <tableColumn id="10" xr3:uid="{914FCCE0-B2E3-5D48-9607-1262445DCD5D}" name="KVALIFIKĀCIJA    " dataDxfId="54"/>
    <tableColumn id="9" xr3:uid="{DE0B9B44-00CA-5A43-BFFF-21F75FDEF54E}" name="FINĀLS    " dataDxfId="53"/>
    <tableColumn id="8" xr3:uid="{96EE8711-E71E-DF4B-BFF7-DB0C4CD574B8}" name="KOPVĒRTĒJUMS    " dataDxfId="5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2AE05F8-524B-DF43-A9E9-C454D47D0344}" name="Table5727" displayName="Table5727" ref="B5:T24" totalsRowShown="0" dataDxfId="51">
  <autoFilter ref="B5:T24" xr:uid="{12AE05F8-524B-DF43-A9E9-C454D47D0344}"/>
  <sortState xmlns:xlrd2="http://schemas.microsoft.com/office/spreadsheetml/2017/richdata2" ref="B6:T24">
    <sortCondition descending="1" ref="E5:E24"/>
  </sortState>
  <tableColumns count="19">
    <tableColumn id="1" xr3:uid="{2EB1F42F-CEBD-7C4D-8F88-03D9520CA6F4}" name="NR.P.K." dataDxfId="50"/>
    <tableColumn id="2" xr3:uid="{9A8F5AAA-368F-C549-8EC8-02F764AAF3D2}" name="STARTA NR." dataDxfId="49"/>
    <tableColumn id="3" xr3:uid="{6836193A-CA3C-7B45-A3E6-4A6423F797E7}" name="VĀRDS, UZVĀRDS" dataDxfId="48"/>
    <tableColumn id="4" xr3:uid="{2FB9C1CF-1670-1F40-9219-D32F6889638C}" name="KVALIFIKĀCIJA_x000a_KAUSS" dataDxfId="47">
      <calculatedColumnFormula>Table5727[[#This Row],[KOPVĒRTĒJUMS]]+Table5727[[#This Row],[KOPVĒRTĒJUMS    ]]+Table5727[[#This Row],[KOPVĒRTĒJUMS ]]+Table5727[[#This Row],[KOPVĒRTĒJUMS  ]]+Table5727[[#This Row],[KOPVĒRTĒJUMS   ]]</calculatedColumnFormula>
    </tableColumn>
    <tableColumn id="7" xr3:uid="{D936DF7C-5467-9945-BFAA-1A9777619A1A}" name="KVALIFIKĀCIJA" dataDxfId="46"/>
    <tableColumn id="6" xr3:uid="{08231CB1-8B8E-DD4F-8070-2C0B12737CC3}" name="FINĀLS" dataDxfId="45"/>
    <tableColumn id="5" xr3:uid="{AB30EDA4-48C6-844C-B3DE-682EDE68576C}" name="KOPVĒRTĒJUMS" dataDxfId="44">
      <calculatedColumnFormula>Table5727[[#This Row],[KVALIFIKĀCIJA]]+Table5727[[#This Row],[FINĀLS]]</calculatedColumnFormula>
    </tableColumn>
    <tableColumn id="13" xr3:uid="{CD938B6B-FC2E-8449-9999-583B890261BB}" name="KVALIFIKĀCIJA " dataDxfId="43"/>
    <tableColumn id="12" xr3:uid="{0B4A2AF5-B44B-4F46-8FA0-E91419AA3C3E}" name="FINĀLS " dataDxfId="42"/>
    <tableColumn id="11" xr3:uid="{1E5252CC-4273-CA40-AB0E-4782F0671949}" name="KOPVĒRTĒJUMS " dataDxfId="41"/>
    <tableColumn id="16" xr3:uid="{A3DD5B17-46C6-EB4C-85FA-3411C5514CF2}" name="KVALIFIKĀCIJA  " dataDxfId="40"/>
    <tableColumn id="15" xr3:uid="{A94AF5F5-DA18-7A45-B011-65A24D04AE27}" name="FINĀLS  " dataDxfId="39"/>
    <tableColumn id="14" xr3:uid="{74E55F02-2C42-CE4B-B8EA-5E0E0B6158E2}" name="KOPVĒRTĒJUMS  " dataDxfId="38"/>
    <tableColumn id="19" xr3:uid="{A5C6ED30-53A9-524D-B5F8-09E24F9A3474}" name="KVALIFIKĀCIJA   " dataDxfId="37"/>
    <tableColumn id="18" xr3:uid="{E996897C-C99A-E246-A675-36B1DCBC825A}" name="FINĀLS   " dataDxfId="36"/>
    <tableColumn id="17" xr3:uid="{A1E78DEE-4F81-0443-AD07-AFB3D96F4A75}" name="KOPVĒRTĒJUMS   " dataDxfId="35"/>
    <tableColumn id="10" xr3:uid="{F66F1C3F-6CAA-9A4C-88D3-E4A85A6EA3BC}" name="KVALIFIKĀCIJA    " dataDxfId="34"/>
    <tableColumn id="9" xr3:uid="{56E11EFF-531C-BE47-BD8E-6C20131272A7}" name="FINĀLS    " dataDxfId="33"/>
    <tableColumn id="8" xr3:uid="{9B9690E6-A588-9D4C-8592-E8C081DB1B9D}" name="KOPVĒRTĒJUMS    " dataDxfId="32">
      <calculatedColumnFormula>Table5727[[#This Row],[KVALIFIKĀCIJA    ]]+Table5727[[#This Row],[FINĀLS 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89E1A55-8251-E74F-AEF9-35DC45CF3214}" name="Table5728" displayName="Table5728" ref="B5:H12" totalsRowShown="0" dataDxfId="31">
  <autoFilter ref="B5:H12" xr:uid="{F89E1A55-8251-E74F-AEF9-35DC45CF3214}"/>
  <sortState xmlns:xlrd2="http://schemas.microsoft.com/office/spreadsheetml/2017/richdata2" ref="B6:H12">
    <sortCondition descending="1" ref="E5:E12"/>
  </sortState>
  <tableColumns count="7">
    <tableColumn id="1" xr3:uid="{D1024CF3-ED4F-5A48-BEBF-73BFEE1F9EFF}" name="NR.P.K." dataDxfId="30"/>
    <tableColumn id="2" xr3:uid="{245A82B7-36C7-1A41-A7F5-A5EE1850729E}" name="STARTA NR." dataDxfId="29"/>
    <tableColumn id="3" xr3:uid="{5125D82D-4CAA-D249-9AF2-DB517EB9704E}" name="VĀRDS, UZVĀRDS" dataDxfId="28"/>
    <tableColumn id="4" xr3:uid="{B7F7C739-C1B4-9349-9D82-F230FED835DE}" name="KVALIFIKĀCIJA_x000a_KAUSS" dataDxfId="27">
      <calculatedColumnFormula>Table5728[[#This Row],[KOPVĒRTĒJUMS    ]]</calculatedColumnFormula>
    </tableColumn>
    <tableColumn id="10" xr3:uid="{DD8E5ED6-5B9C-3440-93B1-9D13338D6B4B}" name="KVALIFIKĀCIJA    " dataDxfId="26"/>
    <tableColumn id="9" xr3:uid="{DBBFEC86-06B9-A146-A517-8449E833AB32}" name="FINĀLS    " dataDxfId="25"/>
    <tableColumn id="8" xr3:uid="{3CC814DC-DE27-1E4D-928D-4EF7AD0B3EA6}" name="KOPVĒRTĒJUMS    " dataDxfId="24">
      <calculatedColumnFormula>Table5728[[#This Row],[KVALIFIKĀCIJA    ]]+Table5728[[#This Row],[FINĀLS    ]]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EA98CD3-88D5-584B-A456-06CB60EED156}" name="Table5729" displayName="Table5729" ref="B5:H9" totalsRowShown="0" dataDxfId="23">
  <autoFilter ref="B5:H9" xr:uid="{2EA98CD3-88D5-584B-A456-06CB60EED156}"/>
  <sortState xmlns:xlrd2="http://schemas.microsoft.com/office/spreadsheetml/2017/richdata2" ref="B6:H9">
    <sortCondition descending="1" ref="E5:E9"/>
  </sortState>
  <tableColumns count="7">
    <tableColumn id="1" xr3:uid="{E73EE0C7-762A-3446-A9A8-AD5322677555}" name="NR.P.K." dataDxfId="22"/>
    <tableColumn id="2" xr3:uid="{E2AA73FF-BEC7-4640-8014-64C621A7878A}" name="STARTA NR." dataDxfId="21"/>
    <tableColumn id="3" xr3:uid="{6045E31A-2D0E-064C-9AE2-BF7F0B4583C3}" name="VĀRDS, UZVĀRDS" dataDxfId="20"/>
    <tableColumn id="4" xr3:uid="{D7C4DC1C-DB3F-0144-8653-D1FEFA0E2511}" name="KVALIFIKĀCIJA_x000a_KAUSS" dataDxfId="19">
      <calculatedColumnFormula>Table5729[[#This Row],[KOPVĒRTĒJUMS    ]]</calculatedColumnFormula>
    </tableColumn>
    <tableColumn id="10" xr3:uid="{59B28CBF-A9C2-3548-9CD2-B46FB8962863}" name="KVALIFIKĀCIJA    " dataDxfId="18"/>
    <tableColumn id="9" xr3:uid="{80CC79E8-ECCE-6243-A082-5741A76C087C}" name="FINĀLS    " dataDxfId="17"/>
    <tableColumn id="8" xr3:uid="{3B117563-329B-964A-9C0E-34C2664E6B2A}" name="KOPVĒRTĒJUMS    " dataDxfId="16">
      <calculatedColumnFormula>Table5729[[#This Row],[KVALIFIKĀCIJA    ]]+Table5729[[#This Row],[FINĀLS 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A1:F54"/>
  <sheetViews>
    <sheetView zoomScaleNormal="100" workbookViewId="0">
      <selection activeCell="D43" sqref="D43"/>
    </sheetView>
  </sheetViews>
  <sheetFormatPr baseColWidth="10" defaultColWidth="8.83203125" defaultRowHeight="15" x14ac:dyDescent="0.2"/>
  <cols>
    <col min="1" max="1" width="3.5" style="38" customWidth="1"/>
    <col min="2" max="2" width="11.1640625" style="1" customWidth="1"/>
    <col min="3" max="3" width="11.6640625" style="3" customWidth="1"/>
    <col min="4" max="4" width="33.33203125" style="1" customWidth="1"/>
    <col min="5" max="5" width="13" style="3" customWidth="1"/>
    <col min="6" max="6" width="11.6640625" style="38" customWidth="1"/>
    <col min="7" max="7" width="16.5" style="1" customWidth="1"/>
    <col min="8" max="8" width="24.6640625" style="1" customWidth="1"/>
    <col min="9" max="16384" width="8.83203125" style="1"/>
  </cols>
  <sheetData>
    <row r="1" spans="1:6" s="38" customFormat="1" ht="5" customHeight="1" x14ac:dyDescent="0.2">
      <c r="C1" s="39"/>
      <c r="E1" s="39"/>
    </row>
    <row r="2" spans="1:6" s="38" customFormat="1" ht="21" customHeight="1" x14ac:dyDescent="0.2">
      <c r="C2" s="39"/>
      <c r="D2" s="153" t="s">
        <v>156</v>
      </c>
      <c r="E2" s="153"/>
    </row>
    <row r="3" spans="1:6" s="38" customFormat="1" ht="14" customHeight="1" x14ac:dyDescent="0.2">
      <c r="C3" s="39"/>
      <c r="D3" s="154" t="s">
        <v>157</v>
      </c>
      <c r="E3" s="154"/>
    </row>
    <row r="4" spans="1:6" s="38" customFormat="1" ht="16" customHeight="1" x14ac:dyDescent="0.2">
      <c r="C4" s="39"/>
      <c r="D4" s="155" t="s">
        <v>139</v>
      </c>
      <c r="E4" s="155"/>
    </row>
    <row r="5" spans="1:6" s="38" customFormat="1" ht="19" customHeight="1" x14ac:dyDescent="0.2">
      <c r="C5" s="39"/>
      <c r="D5" s="156" t="s">
        <v>4</v>
      </c>
      <c r="E5" s="156"/>
    </row>
    <row r="6" spans="1:6" s="38" customFormat="1" ht="18" customHeight="1" x14ac:dyDescent="0.2">
      <c r="C6" s="39"/>
      <c r="D6" s="157" t="s">
        <v>51</v>
      </c>
      <c r="E6" s="157"/>
    </row>
    <row r="7" spans="1:6" s="38" customFormat="1" ht="8" customHeight="1" x14ac:dyDescent="0.2">
      <c r="C7" s="39"/>
      <c r="D7" s="123"/>
      <c r="E7" s="39"/>
    </row>
    <row r="8" spans="1:6" s="4" customFormat="1" ht="37" customHeight="1" x14ac:dyDescent="0.2">
      <c r="A8" s="121"/>
      <c r="B8" s="48" t="s">
        <v>3</v>
      </c>
      <c r="C8" s="48" t="s">
        <v>1</v>
      </c>
      <c r="D8" s="48" t="s">
        <v>0</v>
      </c>
      <c r="E8" s="48" t="s">
        <v>2</v>
      </c>
      <c r="F8" s="121"/>
    </row>
    <row r="9" spans="1:6" x14ac:dyDescent="0.2">
      <c r="B9" s="39">
        <v>1</v>
      </c>
      <c r="C9" s="39" t="s">
        <v>154</v>
      </c>
      <c r="D9" s="60" t="s">
        <v>46</v>
      </c>
      <c r="E9" s="3" t="s">
        <v>52</v>
      </c>
    </row>
    <row r="10" spans="1:6" x14ac:dyDescent="0.2">
      <c r="B10" s="39">
        <v>2</v>
      </c>
      <c r="C10" s="39" t="s">
        <v>82</v>
      </c>
      <c r="D10" s="60" t="s">
        <v>83</v>
      </c>
      <c r="E10" s="116" t="s">
        <v>53</v>
      </c>
    </row>
    <row r="11" spans="1:6" x14ac:dyDescent="0.2">
      <c r="B11" s="39">
        <v>3</v>
      </c>
      <c r="C11" s="39" t="s">
        <v>78</v>
      </c>
      <c r="D11" s="60" t="s">
        <v>79</v>
      </c>
      <c r="E11" s="116" t="s">
        <v>53</v>
      </c>
    </row>
    <row r="12" spans="1:6" x14ac:dyDescent="0.2">
      <c r="B12" s="135">
        <v>4</v>
      </c>
      <c r="C12" s="39" t="s">
        <v>109</v>
      </c>
      <c r="D12" s="60" t="s">
        <v>108</v>
      </c>
      <c r="E12" s="116" t="s">
        <v>53</v>
      </c>
    </row>
    <row r="13" spans="1:6" x14ac:dyDescent="0.2">
      <c r="B13" s="135">
        <v>5</v>
      </c>
      <c r="C13" s="39" t="s">
        <v>146</v>
      </c>
      <c r="D13" s="60" t="s">
        <v>65</v>
      </c>
      <c r="E13" s="116" t="s">
        <v>52</v>
      </c>
    </row>
    <row r="14" spans="1:6" x14ac:dyDescent="0.2">
      <c r="B14" s="135">
        <v>6</v>
      </c>
      <c r="C14" s="39" t="s">
        <v>145</v>
      </c>
      <c r="D14" s="60" t="s">
        <v>37</v>
      </c>
      <c r="E14" s="116" t="s">
        <v>52</v>
      </c>
    </row>
    <row r="15" spans="1:6" x14ac:dyDescent="0.2">
      <c r="B15" s="135">
        <v>7</v>
      </c>
      <c r="C15" s="39" t="s">
        <v>50</v>
      </c>
      <c r="D15" s="60" t="s">
        <v>72</v>
      </c>
      <c r="E15" s="116" t="s">
        <v>53</v>
      </c>
    </row>
    <row r="16" spans="1:6" x14ac:dyDescent="0.2">
      <c r="B16" s="135">
        <v>8</v>
      </c>
      <c r="C16" s="39" t="s">
        <v>87</v>
      </c>
      <c r="D16" s="60" t="s">
        <v>39</v>
      </c>
      <c r="E16" s="116" t="s">
        <v>52</v>
      </c>
    </row>
    <row r="17" spans="2:5" x14ac:dyDescent="0.2">
      <c r="B17" s="135">
        <v>9</v>
      </c>
      <c r="C17" s="39" t="s">
        <v>91</v>
      </c>
      <c r="D17" s="60" t="s">
        <v>35</v>
      </c>
      <c r="E17" s="116" t="s">
        <v>52</v>
      </c>
    </row>
    <row r="18" spans="2:5" x14ac:dyDescent="0.2">
      <c r="B18" s="135">
        <v>10</v>
      </c>
      <c r="C18" s="39" t="s">
        <v>122</v>
      </c>
      <c r="D18" s="60" t="s">
        <v>107</v>
      </c>
      <c r="E18" s="116" t="s">
        <v>52</v>
      </c>
    </row>
    <row r="19" spans="2:5" x14ac:dyDescent="0.2">
      <c r="B19" s="135">
        <v>11</v>
      </c>
      <c r="C19" s="39" t="s">
        <v>144</v>
      </c>
      <c r="D19" s="60" t="s">
        <v>128</v>
      </c>
      <c r="E19" s="116" t="s">
        <v>52</v>
      </c>
    </row>
    <row r="20" spans="2:5" x14ac:dyDescent="0.2">
      <c r="B20" s="135">
        <v>12</v>
      </c>
      <c r="C20" s="39" t="s">
        <v>153</v>
      </c>
      <c r="D20" s="60" t="s">
        <v>130</v>
      </c>
      <c r="E20" s="116" t="s">
        <v>53</v>
      </c>
    </row>
    <row r="21" spans="2:5" x14ac:dyDescent="0.2">
      <c r="B21" s="135">
        <v>13</v>
      </c>
      <c r="C21" s="39" t="s">
        <v>149</v>
      </c>
      <c r="D21" s="60" t="s">
        <v>148</v>
      </c>
      <c r="E21" s="116" t="s">
        <v>53</v>
      </c>
    </row>
    <row r="22" spans="2:5" x14ac:dyDescent="0.2">
      <c r="B22" s="135">
        <v>14</v>
      </c>
      <c r="C22" s="39" t="s">
        <v>100</v>
      </c>
      <c r="D22" s="60" t="s">
        <v>45</v>
      </c>
      <c r="E22" s="116" t="s">
        <v>52</v>
      </c>
    </row>
    <row r="23" spans="2:5" x14ac:dyDescent="0.2">
      <c r="B23" s="135">
        <v>15</v>
      </c>
      <c r="C23" s="39" t="s">
        <v>93</v>
      </c>
      <c r="D23" s="60" t="s">
        <v>36</v>
      </c>
      <c r="E23" s="116" t="s">
        <v>52</v>
      </c>
    </row>
    <row r="24" spans="2:5" x14ac:dyDescent="0.2">
      <c r="B24" s="135">
        <v>16</v>
      </c>
      <c r="C24" s="39" t="s">
        <v>92</v>
      </c>
      <c r="D24" s="60" t="s">
        <v>48</v>
      </c>
      <c r="E24" s="116" t="s">
        <v>52</v>
      </c>
    </row>
    <row r="25" spans="2:5" x14ac:dyDescent="0.2">
      <c r="B25" s="135">
        <v>17</v>
      </c>
      <c r="C25" s="39" t="s">
        <v>49</v>
      </c>
      <c r="D25" s="60" t="s">
        <v>42</v>
      </c>
      <c r="E25" s="116" t="s">
        <v>53</v>
      </c>
    </row>
    <row r="26" spans="2:5" x14ac:dyDescent="0.2">
      <c r="B26" s="135">
        <v>18</v>
      </c>
      <c r="C26" s="39" t="s">
        <v>88</v>
      </c>
      <c r="D26" s="60" t="s">
        <v>40</v>
      </c>
      <c r="E26" s="116" t="s">
        <v>52</v>
      </c>
    </row>
    <row r="27" spans="2:5" x14ac:dyDescent="0.2">
      <c r="B27" s="135">
        <v>19</v>
      </c>
      <c r="C27" s="39" t="s">
        <v>143</v>
      </c>
      <c r="D27" s="60" t="s">
        <v>129</v>
      </c>
      <c r="E27" s="116" t="s">
        <v>52</v>
      </c>
    </row>
    <row r="28" spans="2:5" x14ac:dyDescent="0.2">
      <c r="B28" s="135">
        <v>20</v>
      </c>
      <c r="C28" s="39" t="s">
        <v>97</v>
      </c>
      <c r="D28" s="60" t="s">
        <v>38</v>
      </c>
      <c r="E28" s="116" t="s">
        <v>52</v>
      </c>
    </row>
    <row r="29" spans="2:5" x14ac:dyDescent="0.2">
      <c r="B29" s="135">
        <v>21</v>
      </c>
      <c r="C29" s="39" t="s">
        <v>98</v>
      </c>
      <c r="D29" s="60" t="s">
        <v>43</v>
      </c>
      <c r="E29" s="116" t="s">
        <v>52</v>
      </c>
    </row>
    <row r="30" spans="2:5" x14ac:dyDescent="0.2">
      <c r="B30" s="135">
        <v>22</v>
      </c>
      <c r="C30" s="39" t="s">
        <v>147</v>
      </c>
      <c r="D30" s="60" t="s">
        <v>131</v>
      </c>
      <c r="E30" s="116" t="s">
        <v>127</v>
      </c>
    </row>
    <row r="31" spans="2:5" x14ac:dyDescent="0.2">
      <c r="B31" s="135">
        <v>23</v>
      </c>
      <c r="C31" s="39" t="s">
        <v>152</v>
      </c>
      <c r="D31" s="60" t="s">
        <v>126</v>
      </c>
      <c r="E31" s="116" t="s">
        <v>127</v>
      </c>
    </row>
    <row r="32" spans="2:5" x14ac:dyDescent="0.2">
      <c r="B32" s="135">
        <v>24</v>
      </c>
      <c r="C32" s="39" t="s">
        <v>155</v>
      </c>
      <c r="D32" s="60" t="s">
        <v>125</v>
      </c>
      <c r="E32" s="116" t="s">
        <v>127</v>
      </c>
    </row>
    <row r="33" spans="2:5" x14ac:dyDescent="0.2">
      <c r="B33" s="136">
        <v>25</v>
      </c>
      <c r="C33" s="136" t="s">
        <v>150</v>
      </c>
      <c r="D33" s="137" t="s">
        <v>151</v>
      </c>
      <c r="E33" s="138" t="s">
        <v>127</v>
      </c>
    </row>
    <row r="34" spans="2:5" s="38" customFormat="1" ht="7" customHeight="1" x14ac:dyDescent="0.2">
      <c r="B34" s="52"/>
      <c r="C34" s="39"/>
      <c r="E34" s="39"/>
    </row>
    <row r="35" spans="2:5" s="38" customFormat="1" x14ac:dyDescent="0.2">
      <c r="B35" s="52" t="s">
        <v>158</v>
      </c>
      <c r="C35" s="37"/>
      <c r="D35" s="61"/>
      <c r="E35" s="39"/>
    </row>
    <row r="36" spans="2:5" s="38" customFormat="1" x14ac:dyDescent="0.2">
      <c r="B36" s="62"/>
      <c r="C36" s="39"/>
      <c r="E36" s="39"/>
    </row>
    <row r="37" spans="2:5" s="38" customFormat="1" x14ac:dyDescent="0.2">
      <c r="B37" s="63" t="s">
        <v>7</v>
      </c>
      <c r="C37" s="39"/>
      <c r="D37" s="64" t="s">
        <v>5</v>
      </c>
      <c r="E37" s="124"/>
    </row>
    <row r="38" spans="2:5" s="38" customFormat="1" x14ac:dyDescent="0.2">
      <c r="B38" s="63"/>
      <c r="C38" s="39"/>
      <c r="D38" s="63"/>
      <c r="E38" s="39"/>
    </row>
    <row r="39" spans="2:5" s="38" customFormat="1" x14ac:dyDescent="0.2">
      <c r="B39" s="63"/>
      <c r="C39" s="39"/>
      <c r="D39" s="63"/>
      <c r="E39" s="39"/>
    </row>
    <row r="40" spans="2:5" s="38" customFormat="1" x14ac:dyDescent="0.2">
      <c r="B40" s="63" t="s">
        <v>6</v>
      </c>
      <c r="C40" s="39"/>
      <c r="D40" s="65" t="s">
        <v>8</v>
      </c>
      <c r="E40" s="124"/>
    </row>
    <row r="41" spans="2:5" s="38" customFormat="1" x14ac:dyDescent="0.2">
      <c r="C41" s="39"/>
      <c r="E41" s="39"/>
    </row>
    <row r="42" spans="2:5" s="38" customFormat="1" x14ac:dyDescent="0.2">
      <c r="C42" s="39"/>
      <c r="E42" s="39"/>
    </row>
    <row r="43" spans="2:5" s="38" customFormat="1" x14ac:dyDescent="0.2">
      <c r="B43" s="122"/>
      <c r="C43" s="39"/>
      <c r="E43" s="39"/>
    </row>
    <row r="44" spans="2:5" s="38" customFormat="1" x14ac:dyDescent="0.2">
      <c r="C44" s="39"/>
      <c r="E44" s="39"/>
    </row>
    <row r="45" spans="2:5" s="38" customFormat="1" x14ac:dyDescent="0.2">
      <c r="C45" s="39"/>
      <c r="E45" s="39"/>
    </row>
    <row r="46" spans="2:5" s="38" customFormat="1" x14ac:dyDescent="0.2">
      <c r="C46" s="39"/>
      <c r="E46" s="39"/>
    </row>
    <row r="47" spans="2:5" s="38" customFormat="1" x14ac:dyDescent="0.2">
      <c r="C47" s="39"/>
      <c r="E47" s="39"/>
    </row>
    <row r="48" spans="2:5" s="38" customFormat="1" ht="17" x14ac:dyDescent="0.2">
      <c r="C48" s="112"/>
      <c r="D48" s="112"/>
      <c r="E48" s="39"/>
    </row>
    <row r="49" spans="3:4" x14ac:dyDescent="0.2">
      <c r="C49" s="1"/>
      <c r="D49" s="6"/>
    </row>
    <row r="50" spans="3:4" x14ac:dyDescent="0.2">
      <c r="C50" s="8"/>
      <c r="D50" s="8"/>
    </row>
    <row r="51" spans="3:4" x14ac:dyDescent="0.2">
      <c r="C51" s="9"/>
      <c r="D51" s="9"/>
    </row>
    <row r="52" spans="3:4" x14ac:dyDescent="0.2">
      <c r="C52" s="1"/>
      <c r="D52" s="6"/>
    </row>
    <row r="53" spans="3:4" ht="16" x14ac:dyDescent="0.2">
      <c r="C53" s="19"/>
      <c r="D53" s="19"/>
    </row>
    <row r="54" spans="3:4" ht="16" x14ac:dyDescent="0.2">
      <c r="C54" s="10"/>
      <c r="D54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30"/>
  <sheetViews>
    <sheetView zoomScale="140" zoomScaleNormal="140" workbookViewId="0">
      <selection activeCell="C45" sqref="C45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14" s="35" customFormat="1" ht="16" x14ac:dyDescent="0.2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N1" s="36" t="s">
        <v>137</v>
      </c>
    </row>
    <row r="2" spans="1:14" s="35" customFormat="1" ht="17" thickBot="1" x14ac:dyDescent="0.25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N2" s="36" t="s">
        <v>140</v>
      </c>
    </row>
    <row r="3" spans="1:14" x14ac:dyDescent="0.2">
      <c r="A3" s="158" t="s">
        <v>31</v>
      </c>
      <c r="B3" s="20" t="s">
        <v>15</v>
      </c>
      <c r="C3" s="161" t="s">
        <v>29</v>
      </c>
      <c r="D3" s="161"/>
      <c r="E3" s="161"/>
      <c r="F3" s="161"/>
      <c r="G3" s="162"/>
      <c r="H3" s="21"/>
      <c r="I3" s="163" t="s">
        <v>30</v>
      </c>
      <c r="J3" s="161"/>
      <c r="K3" s="161"/>
      <c r="L3" s="161"/>
      <c r="M3" s="162"/>
      <c r="N3" s="21"/>
    </row>
    <row r="4" spans="1:14" x14ac:dyDescent="0.2">
      <c r="A4" s="159"/>
      <c r="B4" s="22"/>
      <c r="C4" s="23" t="s">
        <v>17</v>
      </c>
      <c r="D4" s="24" t="s">
        <v>17</v>
      </c>
      <c r="E4" s="164" t="s">
        <v>18</v>
      </c>
      <c r="F4" s="164"/>
      <c r="G4" s="165"/>
      <c r="H4" s="25"/>
      <c r="I4" s="26" t="s">
        <v>17</v>
      </c>
      <c r="J4" s="24" t="s">
        <v>17</v>
      </c>
      <c r="K4" s="165" t="s">
        <v>18</v>
      </c>
      <c r="L4" s="166"/>
      <c r="M4" s="167"/>
      <c r="N4" s="25"/>
    </row>
    <row r="5" spans="1:14" ht="16" thickBot="1" x14ac:dyDescent="0.25">
      <c r="A5" s="160"/>
      <c r="B5" s="27" t="s">
        <v>16</v>
      </c>
      <c r="C5" s="28" t="s">
        <v>9</v>
      </c>
      <c r="D5" s="29" t="s">
        <v>10</v>
      </c>
      <c r="E5" s="30" t="s">
        <v>11</v>
      </c>
      <c r="F5" s="30" t="s">
        <v>12</v>
      </c>
      <c r="G5" s="31" t="s">
        <v>13</v>
      </c>
      <c r="H5" s="32" t="s">
        <v>14</v>
      </c>
      <c r="I5" s="33" t="s">
        <v>9</v>
      </c>
      <c r="J5" s="29" t="s">
        <v>10</v>
      </c>
      <c r="K5" s="30" t="s">
        <v>11</v>
      </c>
      <c r="L5" s="30" t="s">
        <v>12</v>
      </c>
      <c r="M5" s="31" t="s">
        <v>13</v>
      </c>
      <c r="N5" s="32" t="s">
        <v>14</v>
      </c>
    </row>
    <row r="6" spans="1:14" s="11" customFormat="1" ht="17" customHeight="1" x14ac:dyDescent="0.2">
      <c r="A6" s="40" t="s">
        <v>154</v>
      </c>
      <c r="B6" s="41" t="s">
        <v>46</v>
      </c>
      <c r="C6" s="42">
        <v>28</v>
      </c>
      <c r="D6" s="42">
        <v>32</v>
      </c>
      <c r="E6" s="42">
        <v>9</v>
      </c>
      <c r="F6" s="42">
        <v>7</v>
      </c>
      <c r="G6" s="43">
        <v>7</v>
      </c>
      <c r="H6" s="44">
        <v>83</v>
      </c>
      <c r="I6" s="129">
        <v>26</v>
      </c>
      <c r="J6" s="130">
        <v>34</v>
      </c>
      <c r="K6" s="129">
        <v>10</v>
      </c>
      <c r="L6" s="130">
        <v>8</v>
      </c>
      <c r="M6" s="131">
        <v>10</v>
      </c>
      <c r="N6" s="44">
        <v>88</v>
      </c>
    </row>
    <row r="7" spans="1:14" s="11" customFormat="1" ht="17" customHeight="1" x14ac:dyDescent="0.2">
      <c r="A7" s="40" t="s">
        <v>82</v>
      </c>
      <c r="B7" s="41" t="s">
        <v>83</v>
      </c>
      <c r="C7" s="45">
        <v>28</v>
      </c>
      <c r="D7" s="45">
        <v>30</v>
      </c>
      <c r="E7" s="45">
        <v>9</v>
      </c>
      <c r="F7" s="45">
        <v>7</v>
      </c>
      <c r="G7" s="46">
        <v>9</v>
      </c>
      <c r="H7" s="44">
        <v>83</v>
      </c>
      <c r="I7" s="132">
        <v>0</v>
      </c>
      <c r="J7" s="133">
        <v>0</v>
      </c>
      <c r="K7" s="132">
        <v>0</v>
      </c>
      <c r="L7" s="133">
        <v>0</v>
      </c>
      <c r="M7" s="134">
        <v>0</v>
      </c>
      <c r="N7" s="44">
        <v>0</v>
      </c>
    </row>
    <row r="8" spans="1:14" s="11" customFormat="1" ht="17" customHeight="1" x14ac:dyDescent="0.2">
      <c r="A8" s="40" t="s">
        <v>78</v>
      </c>
      <c r="B8" s="41" t="s">
        <v>79</v>
      </c>
      <c r="C8" s="45">
        <v>18</v>
      </c>
      <c r="D8" s="45">
        <v>10</v>
      </c>
      <c r="E8" s="45">
        <v>7</v>
      </c>
      <c r="F8" s="45">
        <v>1</v>
      </c>
      <c r="G8" s="46">
        <v>6</v>
      </c>
      <c r="H8" s="44">
        <v>42</v>
      </c>
      <c r="I8" s="132">
        <v>16</v>
      </c>
      <c r="J8" s="133">
        <v>18</v>
      </c>
      <c r="K8" s="132">
        <v>7</v>
      </c>
      <c r="L8" s="133">
        <v>7</v>
      </c>
      <c r="M8" s="134">
        <v>5</v>
      </c>
      <c r="N8" s="44">
        <v>53</v>
      </c>
    </row>
    <row r="9" spans="1:14" s="11" customFormat="1" ht="17" customHeight="1" x14ac:dyDescent="0.2">
      <c r="A9" s="40" t="s">
        <v>109</v>
      </c>
      <c r="B9" s="41" t="s">
        <v>108</v>
      </c>
      <c r="C9" s="45">
        <v>21</v>
      </c>
      <c r="D9" s="45">
        <v>32</v>
      </c>
      <c r="E9" s="45">
        <v>8</v>
      </c>
      <c r="F9" s="45">
        <v>8</v>
      </c>
      <c r="G9" s="46">
        <v>8</v>
      </c>
      <c r="H9" s="44">
        <v>77</v>
      </c>
      <c r="I9" s="132">
        <v>25</v>
      </c>
      <c r="J9" s="133">
        <v>27</v>
      </c>
      <c r="K9" s="132">
        <v>8</v>
      </c>
      <c r="L9" s="133">
        <v>7</v>
      </c>
      <c r="M9" s="134">
        <v>8</v>
      </c>
      <c r="N9" s="44">
        <v>75</v>
      </c>
    </row>
    <row r="10" spans="1:14" s="11" customFormat="1" ht="17" customHeight="1" x14ac:dyDescent="0.2">
      <c r="A10" s="40" t="s">
        <v>146</v>
      </c>
      <c r="B10" s="41" t="s">
        <v>65</v>
      </c>
      <c r="C10" s="45">
        <v>0</v>
      </c>
      <c r="D10" s="45">
        <v>0</v>
      </c>
      <c r="E10" s="45">
        <v>0</v>
      </c>
      <c r="F10" s="45">
        <v>0</v>
      </c>
      <c r="G10" s="46">
        <v>0</v>
      </c>
      <c r="H10" s="44">
        <v>0</v>
      </c>
      <c r="I10" s="133">
        <v>0</v>
      </c>
      <c r="J10" s="133">
        <v>0</v>
      </c>
      <c r="K10" s="133">
        <v>0</v>
      </c>
      <c r="L10" s="133">
        <v>0</v>
      </c>
      <c r="M10" s="134">
        <v>0</v>
      </c>
      <c r="N10" s="44">
        <v>0</v>
      </c>
    </row>
    <row r="11" spans="1:14" s="11" customFormat="1" ht="17" customHeight="1" x14ac:dyDescent="0.2">
      <c r="A11" s="40" t="s">
        <v>145</v>
      </c>
      <c r="B11" s="41" t="s">
        <v>37</v>
      </c>
      <c r="C11" s="45">
        <v>23</v>
      </c>
      <c r="D11" s="45">
        <v>25</v>
      </c>
      <c r="E11" s="45">
        <v>7</v>
      </c>
      <c r="F11" s="45">
        <v>7</v>
      </c>
      <c r="G11" s="46">
        <v>8</v>
      </c>
      <c r="H11" s="44">
        <v>70</v>
      </c>
      <c r="I11" s="133">
        <v>21</v>
      </c>
      <c r="J11" s="133">
        <v>23</v>
      </c>
      <c r="K11" s="133">
        <v>7</v>
      </c>
      <c r="L11" s="133">
        <v>7</v>
      </c>
      <c r="M11" s="134">
        <v>7</v>
      </c>
      <c r="N11" s="44">
        <v>65</v>
      </c>
    </row>
    <row r="12" spans="1:14" s="11" customFormat="1" ht="17" customHeight="1" x14ac:dyDescent="0.2">
      <c r="A12" s="40" t="s">
        <v>50</v>
      </c>
      <c r="B12" s="41" t="s">
        <v>72</v>
      </c>
      <c r="C12" s="45">
        <v>0</v>
      </c>
      <c r="D12" s="45">
        <v>0</v>
      </c>
      <c r="E12" s="45">
        <v>0</v>
      </c>
      <c r="F12" s="45">
        <v>0</v>
      </c>
      <c r="G12" s="46">
        <v>0</v>
      </c>
      <c r="H12" s="44">
        <v>0</v>
      </c>
      <c r="I12" s="133">
        <v>25</v>
      </c>
      <c r="J12" s="133">
        <v>23</v>
      </c>
      <c r="K12" s="133">
        <v>7</v>
      </c>
      <c r="L12" s="133">
        <v>6</v>
      </c>
      <c r="M12" s="134">
        <v>8</v>
      </c>
      <c r="N12" s="44">
        <v>69</v>
      </c>
    </row>
    <row r="13" spans="1:14" s="11" customFormat="1" ht="17" customHeight="1" x14ac:dyDescent="0.2">
      <c r="A13" s="40" t="s">
        <v>87</v>
      </c>
      <c r="B13" s="41" t="s">
        <v>39</v>
      </c>
      <c r="C13" s="45">
        <v>15</v>
      </c>
      <c r="D13" s="45">
        <v>21</v>
      </c>
      <c r="E13" s="45">
        <v>8</v>
      </c>
      <c r="F13" s="45">
        <v>3</v>
      </c>
      <c r="G13" s="46">
        <v>6</v>
      </c>
      <c r="H13" s="44">
        <v>53</v>
      </c>
      <c r="I13" s="133">
        <v>17</v>
      </c>
      <c r="J13" s="133">
        <v>26</v>
      </c>
      <c r="K13" s="133">
        <v>6</v>
      </c>
      <c r="L13" s="133">
        <v>5</v>
      </c>
      <c r="M13" s="134">
        <v>7</v>
      </c>
      <c r="N13" s="44">
        <v>61</v>
      </c>
    </row>
    <row r="14" spans="1:14" s="11" customFormat="1" ht="17" customHeight="1" x14ac:dyDescent="0.2">
      <c r="A14" s="40" t="s">
        <v>91</v>
      </c>
      <c r="B14" s="41" t="s">
        <v>35</v>
      </c>
      <c r="C14" s="45">
        <v>18</v>
      </c>
      <c r="D14" s="45">
        <v>31</v>
      </c>
      <c r="E14" s="45">
        <v>8</v>
      </c>
      <c r="F14" s="45">
        <v>7</v>
      </c>
      <c r="G14" s="46">
        <v>9</v>
      </c>
      <c r="H14" s="44">
        <v>73</v>
      </c>
      <c r="I14" s="133">
        <v>19</v>
      </c>
      <c r="J14" s="133">
        <v>28</v>
      </c>
      <c r="K14" s="133">
        <v>6</v>
      </c>
      <c r="L14" s="133">
        <v>7</v>
      </c>
      <c r="M14" s="134">
        <v>8</v>
      </c>
      <c r="N14" s="44">
        <v>68</v>
      </c>
    </row>
    <row r="15" spans="1:14" s="11" customFormat="1" ht="17" customHeight="1" x14ac:dyDescent="0.2">
      <c r="A15" s="40" t="s">
        <v>122</v>
      </c>
      <c r="B15" s="41" t="s">
        <v>107</v>
      </c>
      <c r="C15" s="45">
        <v>22</v>
      </c>
      <c r="D15" s="45">
        <v>27</v>
      </c>
      <c r="E15" s="45">
        <v>6</v>
      </c>
      <c r="F15" s="45">
        <v>8</v>
      </c>
      <c r="G15" s="46">
        <v>7</v>
      </c>
      <c r="H15" s="44">
        <v>70</v>
      </c>
      <c r="I15" s="133">
        <v>28</v>
      </c>
      <c r="J15" s="133">
        <v>29</v>
      </c>
      <c r="K15" s="133">
        <v>6</v>
      </c>
      <c r="L15" s="133">
        <v>8</v>
      </c>
      <c r="M15" s="134">
        <v>7</v>
      </c>
      <c r="N15" s="44">
        <v>78</v>
      </c>
    </row>
    <row r="16" spans="1:14" s="11" customFormat="1" ht="17" customHeight="1" x14ac:dyDescent="0.2">
      <c r="A16" s="40" t="s">
        <v>144</v>
      </c>
      <c r="B16" s="41" t="s">
        <v>128</v>
      </c>
      <c r="C16" s="45">
        <v>0</v>
      </c>
      <c r="D16" s="45">
        <v>0</v>
      </c>
      <c r="E16" s="45">
        <v>0</v>
      </c>
      <c r="F16" s="45">
        <v>0</v>
      </c>
      <c r="G16" s="46">
        <v>0</v>
      </c>
      <c r="H16" s="44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  <c r="N16" s="44">
        <v>0</v>
      </c>
    </row>
    <row r="17" spans="1:14" s="11" customFormat="1" ht="17" customHeight="1" x14ac:dyDescent="0.2">
      <c r="A17" s="40" t="s">
        <v>153</v>
      </c>
      <c r="B17" s="41" t="s">
        <v>130</v>
      </c>
      <c r="C17" s="45">
        <v>21</v>
      </c>
      <c r="D17" s="45">
        <v>28</v>
      </c>
      <c r="E17" s="45">
        <v>7</v>
      </c>
      <c r="F17" s="45">
        <v>8</v>
      </c>
      <c r="G17" s="46">
        <v>8</v>
      </c>
      <c r="H17" s="44">
        <v>72</v>
      </c>
      <c r="I17" s="133">
        <v>20</v>
      </c>
      <c r="J17" s="133">
        <v>30</v>
      </c>
      <c r="K17" s="133">
        <v>9</v>
      </c>
      <c r="L17" s="133">
        <v>8</v>
      </c>
      <c r="M17" s="134">
        <v>9</v>
      </c>
      <c r="N17" s="44">
        <v>76</v>
      </c>
    </row>
    <row r="18" spans="1:14" s="11" customFormat="1" ht="17" customHeight="1" x14ac:dyDescent="0.2">
      <c r="A18" s="40" t="s">
        <v>149</v>
      </c>
      <c r="B18" s="41" t="s">
        <v>148</v>
      </c>
      <c r="C18" s="45">
        <v>25</v>
      </c>
      <c r="D18" s="45">
        <v>25</v>
      </c>
      <c r="E18" s="45">
        <v>7</v>
      </c>
      <c r="F18" s="45">
        <v>7</v>
      </c>
      <c r="G18" s="46">
        <v>8</v>
      </c>
      <c r="H18" s="44">
        <v>72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  <c r="N18" s="44">
        <v>0</v>
      </c>
    </row>
    <row r="19" spans="1:14" s="11" customFormat="1" ht="17" customHeight="1" x14ac:dyDescent="0.2">
      <c r="A19" s="40" t="s">
        <v>100</v>
      </c>
      <c r="B19" s="41" t="s">
        <v>45</v>
      </c>
      <c r="C19" s="45">
        <v>0</v>
      </c>
      <c r="D19" s="45">
        <v>0</v>
      </c>
      <c r="E19" s="45">
        <v>0</v>
      </c>
      <c r="F19" s="45">
        <v>0</v>
      </c>
      <c r="G19" s="46">
        <v>0</v>
      </c>
      <c r="H19" s="44">
        <v>0</v>
      </c>
      <c r="I19" s="133">
        <v>0</v>
      </c>
      <c r="J19" s="133">
        <v>0</v>
      </c>
      <c r="K19" s="133">
        <v>0</v>
      </c>
      <c r="L19" s="133">
        <v>0</v>
      </c>
      <c r="M19" s="134">
        <v>0</v>
      </c>
      <c r="N19" s="44">
        <v>0</v>
      </c>
    </row>
    <row r="20" spans="1:14" s="11" customFormat="1" ht="17" customHeight="1" x14ac:dyDescent="0.2">
      <c r="A20" s="40" t="s">
        <v>93</v>
      </c>
      <c r="B20" s="41" t="s">
        <v>36</v>
      </c>
      <c r="C20" s="45">
        <v>28</v>
      </c>
      <c r="D20" s="45">
        <v>28</v>
      </c>
      <c r="E20" s="45">
        <v>9</v>
      </c>
      <c r="F20" s="45">
        <v>7</v>
      </c>
      <c r="G20" s="46">
        <v>8</v>
      </c>
      <c r="H20" s="44">
        <v>80</v>
      </c>
      <c r="I20" s="133">
        <v>22</v>
      </c>
      <c r="J20" s="133">
        <v>25</v>
      </c>
      <c r="K20" s="133">
        <v>7</v>
      </c>
      <c r="L20" s="133">
        <v>5</v>
      </c>
      <c r="M20" s="134">
        <v>8</v>
      </c>
      <c r="N20" s="44">
        <v>67</v>
      </c>
    </row>
    <row r="21" spans="1:14" s="11" customFormat="1" ht="17" customHeight="1" x14ac:dyDescent="0.2">
      <c r="A21" s="40" t="s">
        <v>92</v>
      </c>
      <c r="B21" s="41" t="s">
        <v>48</v>
      </c>
      <c r="C21" s="45">
        <v>0</v>
      </c>
      <c r="D21" s="45">
        <v>0</v>
      </c>
      <c r="E21" s="45">
        <v>0</v>
      </c>
      <c r="F21" s="45">
        <v>0</v>
      </c>
      <c r="G21" s="46">
        <v>0</v>
      </c>
      <c r="H21" s="44">
        <v>0</v>
      </c>
      <c r="I21" s="133">
        <v>0</v>
      </c>
      <c r="J21" s="133">
        <v>0</v>
      </c>
      <c r="K21" s="133">
        <v>0</v>
      </c>
      <c r="L21" s="133">
        <v>0</v>
      </c>
      <c r="M21" s="134">
        <v>0</v>
      </c>
      <c r="N21" s="44">
        <v>0</v>
      </c>
    </row>
    <row r="22" spans="1:14" s="11" customFormat="1" ht="17" customHeight="1" x14ac:dyDescent="0.2">
      <c r="A22" s="40" t="s">
        <v>49</v>
      </c>
      <c r="B22" s="41" t="s">
        <v>42</v>
      </c>
      <c r="C22" s="45">
        <v>26</v>
      </c>
      <c r="D22" s="45">
        <v>30</v>
      </c>
      <c r="E22" s="45">
        <v>8</v>
      </c>
      <c r="F22" s="45">
        <v>8</v>
      </c>
      <c r="G22" s="46">
        <v>9</v>
      </c>
      <c r="H22" s="44">
        <v>81</v>
      </c>
      <c r="I22" s="133">
        <v>26</v>
      </c>
      <c r="J22" s="133">
        <v>26</v>
      </c>
      <c r="K22" s="133">
        <v>8</v>
      </c>
      <c r="L22" s="133">
        <v>5</v>
      </c>
      <c r="M22" s="134">
        <v>8</v>
      </c>
      <c r="N22" s="44">
        <v>73</v>
      </c>
    </row>
    <row r="23" spans="1:14" s="11" customFormat="1" ht="17" customHeight="1" x14ac:dyDescent="0.2">
      <c r="A23" s="40" t="s">
        <v>88</v>
      </c>
      <c r="B23" s="41" t="s">
        <v>40</v>
      </c>
      <c r="C23" s="45">
        <v>21</v>
      </c>
      <c r="D23" s="45">
        <v>25</v>
      </c>
      <c r="E23" s="45">
        <v>8</v>
      </c>
      <c r="F23" s="45">
        <v>7</v>
      </c>
      <c r="G23" s="46">
        <v>7</v>
      </c>
      <c r="H23" s="44">
        <v>68</v>
      </c>
      <c r="I23" s="133">
        <v>0</v>
      </c>
      <c r="J23" s="133">
        <v>0</v>
      </c>
      <c r="K23" s="133">
        <v>0</v>
      </c>
      <c r="L23" s="133">
        <v>0</v>
      </c>
      <c r="M23" s="134">
        <v>0</v>
      </c>
      <c r="N23" s="44">
        <v>0</v>
      </c>
    </row>
    <row r="24" spans="1:14" s="11" customFormat="1" ht="17" customHeight="1" x14ac:dyDescent="0.2">
      <c r="A24" s="40" t="s">
        <v>143</v>
      </c>
      <c r="B24" s="41" t="s">
        <v>129</v>
      </c>
      <c r="C24" s="45">
        <v>23</v>
      </c>
      <c r="D24" s="45">
        <v>24</v>
      </c>
      <c r="E24" s="45">
        <v>8</v>
      </c>
      <c r="F24" s="45">
        <v>7</v>
      </c>
      <c r="G24" s="46">
        <v>9</v>
      </c>
      <c r="H24" s="44">
        <v>71</v>
      </c>
      <c r="I24" s="45">
        <v>0</v>
      </c>
      <c r="J24" s="47">
        <v>0</v>
      </c>
      <c r="K24" s="45">
        <v>0</v>
      </c>
      <c r="L24" s="45">
        <v>0</v>
      </c>
      <c r="M24" s="46">
        <v>0</v>
      </c>
      <c r="N24" s="44">
        <v>0</v>
      </c>
    </row>
    <row r="25" spans="1:14" s="11" customFormat="1" ht="17" customHeight="1" x14ac:dyDescent="0.2">
      <c r="A25" s="40" t="s">
        <v>97</v>
      </c>
      <c r="B25" s="41" t="s">
        <v>38</v>
      </c>
      <c r="C25" s="45">
        <v>12</v>
      </c>
      <c r="D25" s="45">
        <v>15</v>
      </c>
      <c r="E25" s="45">
        <v>6</v>
      </c>
      <c r="F25" s="45">
        <v>3</v>
      </c>
      <c r="G25" s="46">
        <v>5</v>
      </c>
      <c r="H25" s="44">
        <v>41</v>
      </c>
      <c r="I25" s="45">
        <v>0</v>
      </c>
      <c r="J25" s="45">
        <v>0</v>
      </c>
      <c r="K25" s="45">
        <v>0</v>
      </c>
      <c r="L25" s="45">
        <v>0</v>
      </c>
      <c r="M25" s="46">
        <v>0</v>
      </c>
      <c r="N25" s="44">
        <v>0</v>
      </c>
    </row>
    <row r="26" spans="1:14" s="11" customFormat="1" ht="17" customHeight="1" x14ac:dyDescent="0.2">
      <c r="A26" s="40" t="s">
        <v>98</v>
      </c>
      <c r="B26" s="41" t="s">
        <v>43</v>
      </c>
      <c r="C26" s="45">
        <v>24</v>
      </c>
      <c r="D26" s="45">
        <v>30</v>
      </c>
      <c r="E26" s="45">
        <v>9</v>
      </c>
      <c r="F26" s="45">
        <v>7</v>
      </c>
      <c r="G26" s="46">
        <v>8</v>
      </c>
      <c r="H26" s="44">
        <v>78</v>
      </c>
      <c r="I26" s="45">
        <v>0</v>
      </c>
      <c r="J26" s="45">
        <v>0</v>
      </c>
      <c r="K26" s="45">
        <v>0</v>
      </c>
      <c r="L26" s="45">
        <v>0</v>
      </c>
      <c r="M26" s="46">
        <v>0</v>
      </c>
      <c r="N26" s="44">
        <v>0</v>
      </c>
    </row>
    <row r="27" spans="1:14" s="11" customFormat="1" ht="17" customHeight="1" x14ac:dyDescent="0.2">
      <c r="A27" s="40" t="s">
        <v>147</v>
      </c>
      <c r="B27" s="41" t="s">
        <v>131</v>
      </c>
      <c r="C27" s="45">
        <v>0</v>
      </c>
      <c r="D27" s="45">
        <v>0</v>
      </c>
      <c r="E27" s="45">
        <v>0</v>
      </c>
      <c r="F27" s="45">
        <v>0</v>
      </c>
      <c r="G27" s="46">
        <v>0</v>
      </c>
      <c r="H27" s="44">
        <v>0</v>
      </c>
      <c r="I27" s="45">
        <v>14</v>
      </c>
      <c r="J27" s="45">
        <v>26</v>
      </c>
      <c r="K27" s="45">
        <v>6</v>
      </c>
      <c r="L27" s="45">
        <v>7</v>
      </c>
      <c r="M27" s="46">
        <v>7</v>
      </c>
      <c r="N27" s="44">
        <v>60</v>
      </c>
    </row>
    <row r="28" spans="1:14" s="11" customFormat="1" ht="17" customHeight="1" x14ac:dyDescent="0.2">
      <c r="A28" s="40" t="s">
        <v>152</v>
      </c>
      <c r="B28" s="41" t="s">
        <v>126</v>
      </c>
      <c r="C28" s="45">
        <v>16</v>
      </c>
      <c r="D28" s="45">
        <v>31</v>
      </c>
      <c r="E28" s="45">
        <v>7</v>
      </c>
      <c r="F28" s="45">
        <v>8</v>
      </c>
      <c r="G28" s="46">
        <v>7</v>
      </c>
      <c r="H28" s="44">
        <v>69</v>
      </c>
      <c r="I28" s="45">
        <v>14</v>
      </c>
      <c r="J28" s="45">
        <v>24</v>
      </c>
      <c r="K28" s="45">
        <v>6</v>
      </c>
      <c r="L28" s="45">
        <v>7</v>
      </c>
      <c r="M28" s="46">
        <v>6</v>
      </c>
      <c r="N28" s="44">
        <v>57</v>
      </c>
    </row>
    <row r="29" spans="1:14" s="11" customFormat="1" ht="17" customHeight="1" x14ac:dyDescent="0.2">
      <c r="A29" s="40" t="s">
        <v>155</v>
      </c>
      <c r="B29" s="41" t="s">
        <v>125</v>
      </c>
      <c r="C29" s="45">
        <v>0</v>
      </c>
      <c r="D29" s="45">
        <v>0</v>
      </c>
      <c r="E29" s="45">
        <v>0</v>
      </c>
      <c r="F29" s="45">
        <v>0</v>
      </c>
      <c r="G29" s="46">
        <v>0</v>
      </c>
      <c r="H29" s="44">
        <v>0</v>
      </c>
      <c r="I29" s="45">
        <v>0</v>
      </c>
      <c r="J29" s="45">
        <v>0</v>
      </c>
      <c r="K29" s="45">
        <v>0</v>
      </c>
      <c r="L29" s="45">
        <v>0</v>
      </c>
      <c r="M29" s="46">
        <v>0</v>
      </c>
      <c r="N29" s="44">
        <v>0</v>
      </c>
    </row>
    <row r="30" spans="1:14" s="11" customFormat="1" ht="17" customHeight="1" x14ac:dyDescent="0.2">
      <c r="A30" s="40" t="s">
        <v>150</v>
      </c>
      <c r="B30" s="41" t="s">
        <v>151</v>
      </c>
      <c r="C30" s="45">
        <v>0</v>
      </c>
      <c r="D30" s="45">
        <v>0</v>
      </c>
      <c r="E30" s="45">
        <v>0</v>
      </c>
      <c r="F30" s="45">
        <v>0</v>
      </c>
      <c r="G30" s="46">
        <v>0</v>
      </c>
      <c r="H30" s="44">
        <v>0</v>
      </c>
      <c r="I30" s="45">
        <v>0</v>
      </c>
      <c r="J30" s="45">
        <v>0</v>
      </c>
      <c r="K30" s="45">
        <v>0</v>
      </c>
      <c r="L30" s="45">
        <v>0</v>
      </c>
      <c r="M30" s="46">
        <v>0</v>
      </c>
      <c r="N30" s="44">
        <v>0</v>
      </c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56"/>
  <sheetViews>
    <sheetView zoomScale="140" zoomScaleNormal="140" workbookViewId="0">
      <selection activeCell="D47" sqref="D47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16384" width="8.83203125" style="1"/>
  </cols>
  <sheetData>
    <row r="1" spans="2:8" ht="6" customHeight="1" x14ac:dyDescent="0.2"/>
    <row r="2" spans="2:8" ht="21" customHeight="1" x14ac:dyDescent="0.2">
      <c r="D2" s="153" t="s">
        <v>156</v>
      </c>
      <c r="E2" s="153"/>
      <c r="F2" s="153"/>
      <c r="G2" s="153"/>
      <c r="H2" s="57"/>
    </row>
    <row r="3" spans="2:8" ht="8" customHeight="1" x14ac:dyDescent="0.2">
      <c r="D3" s="170"/>
      <c r="E3" s="170"/>
      <c r="F3" s="170"/>
      <c r="G3" s="170"/>
      <c r="H3" s="3"/>
    </row>
    <row r="4" spans="2:8" ht="15" customHeight="1" x14ac:dyDescent="0.2">
      <c r="D4" s="154" t="s">
        <v>138</v>
      </c>
      <c r="E4" s="154"/>
      <c r="F4" s="154"/>
      <c r="G4" s="154"/>
      <c r="H4" s="3"/>
    </row>
    <row r="5" spans="2:8" x14ac:dyDescent="0.2">
      <c r="D5" s="171" t="s">
        <v>139</v>
      </c>
      <c r="E5" s="171"/>
      <c r="F5" s="171"/>
      <c r="G5" s="171"/>
      <c r="H5" s="56"/>
    </row>
    <row r="6" spans="2:8" ht="6" customHeight="1" x14ac:dyDescent="0.2">
      <c r="D6" s="172"/>
      <c r="E6" s="172"/>
      <c r="F6" s="172"/>
      <c r="G6" s="172"/>
      <c r="H6" s="58"/>
    </row>
    <row r="7" spans="2:8" ht="16" x14ac:dyDescent="0.2">
      <c r="D7" s="169" t="s">
        <v>20</v>
      </c>
      <c r="E7" s="169"/>
      <c r="F7" s="169"/>
      <c r="G7" s="169"/>
      <c r="H7" s="54"/>
    </row>
    <row r="8" spans="2:8" ht="17" customHeight="1" x14ac:dyDescent="0.2">
      <c r="D8" s="168" t="s">
        <v>51</v>
      </c>
      <c r="E8" s="168"/>
      <c r="F8" s="168"/>
      <c r="G8" s="168"/>
      <c r="H8" s="55"/>
    </row>
    <row r="9" spans="2:8" ht="8" customHeight="1" x14ac:dyDescent="0.2">
      <c r="D9" s="5"/>
      <c r="E9" s="5"/>
    </row>
    <row r="10" spans="2:8" s="4" customFormat="1" ht="31" customHeight="1" x14ac:dyDescent="0.2">
      <c r="B10" s="48" t="s">
        <v>3</v>
      </c>
      <c r="C10" s="48" t="s">
        <v>1</v>
      </c>
      <c r="D10" s="48" t="s">
        <v>0</v>
      </c>
      <c r="E10" s="48" t="s">
        <v>21</v>
      </c>
      <c r="F10" s="48" t="s">
        <v>22</v>
      </c>
      <c r="G10" s="48" t="s">
        <v>28</v>
      </c>
      <c r="H10" s="48"/>
    </row>
    <row r="11" spans="2:8" x14ac:dyDescent="0.2">
      <c r="B11" s="39">
        <v>1</v>
      </c>
      <c r="C11" s="39" t="s">
        <v>154</v>
      </c>
      <c r="D11" s="60" t="s">
        <v>46</v>
      </c>
      <c r="E11" s="15">
        <v>83</v>
      </c>
      <c r="F11" s="16">
        <v>88</v>
      </c>
      <c r="G11" s="49">
        <v>88</v>
      </c>
      <c r="H11" s="53"/>
    </row>
    <row r="12" spans="2:8" x14ac:dyDescent="0.2">
      <c r="B12" s="39">
        <v>2</v>
      </c>
      <c r="C12" s="39" t="s">
        <v>82</v>
      </c>
      <c r="D12" s="60" t="s">
        <v>83</v>
      </c>
      <c r="E12" s="15">
        <v>83</v>
      </c>
      <c r="F12" s="16">
        <v>0</v>
      </c>
      <c r="G12" s="53">
        <v>83</v>
      </c>
      <c r="H12" s="53"/>
    </row>
    <row r="13" spans="2:8" x14ac:dyDescent="0.2">
      <c r="B13" s="39">
        <v>3</v>
      </c>
      <c r="C13" s="39" t="s">
        <v>49</v>
      </c>
      <c r="D13" s="60" t="s">
        <v>42</v>
      </c>
      <c r="E13" s="15">
        <v>81</v>
      </c>
      <c r="F13" s="16">
        <v>73</v>
      </c>
      <c r="G13" s="53">
        <v>81</v>
      </c>
      <c r="H13" s="53"/>
    </row>
    <row r="14" spans="2:8" x14ac:dyDescent="0.2">
      <c r="B14" s="39">
        <v>4</v>
      </c>
      <c r="C14" s="39" t="s">
        <v>93</v>
      </c>
      <c r="D14" s="60" t="s">
        <v>36</v>
      </c>
      <c r="E14" s="15">
        <v>80</v>
      </c>
      <c r="F14" s="16">
        <v>67</v>
      </c>
      <c r="G14" s="53">
        <v>80</v>
      </c>
      <c r="H14" s="53"/>
    </row>
    <row r="15" spans="2:8" x14ac:dyDescent="0.2">
      <c r="B15" s="39">
        <v>5</v>
      </c>
      <c r="C15" s="39" t="s">
        <v>122</v>
      </c>
      <c r="D15" s="60" t="s">
        <v>107</v>
      </c>
      <c r="E15" s="15">
        <v>70</v>
      </c>
      <c r="F15" s="16">
        <v>78</v>
      </c>
      <c r="G15" s="53">
        <v>78</v>
      </c>
      <c r="H15" s="53"/>
    </row>
    <row r="16" spans="2:8" x14ac:dyDescent="0.2">
      <c r="B16" s="39">
        <v>6</v>
      </c>
      <c r="C16" s="39" t="s">
        <v>98</v>
      </c>
      <c r="D16" s="60" t="s">
        <v>43</v>
      </c>
      <c r="E16" s="15">
        <v>78</v>
      </c>
      <c r="F16" s="16">
        <v>0</v>
      </c>
      <c r="G16" s="53">
        <v>78</v>
      </c>
      <c r="H16" s="53"/>
    </row>
    <row r="17" spans="2:8" x14ac:dyDescent="0.2">
      <c r="B17" s="39">
        <v>7</v>
      </c>
      <c r="C17" s="39" t="s">
        <v>109</v>
      </c>
      <c r="D17" s="60" t="s">
        <v>108</v>
      </c>
      <c r="E17" s="15">
        <v>77</v>
      </c>
      <c r="F17" s="16">
        <v>75</v>
      </c>
      <c r="G17" s="53">
        <v>77</v>
      </c>
      <c r="H17" s="53"/>
    </row>
    <row r="18" spans="2:8" x14ac:dyDescent="0.2">
      <c r="B18" s="39">
        <v>8</v>
      </c>
      <c r="C18" s="39" t="s">
        <v>153</v>
      </c>
      <c r="D18" s="60" t="s">
        <v>130</v>
      </c>
      <c r="E18" s="15">
        <v>72</v>
      </c>
      <c r="F18" s="16">
        <v>76</v>
      </c>
      <c r="G18" s="53">
        <v>76</v>
      </c>
      <c r="H18" s="53"/>
    </row>
    <row r="19" spans="2:8" x14ac:dyDescent="0.2">
      <c r="B19" s="39">
        <v>9</v>
      </c>
      <c r="C19" s="39" t="s">
        <v>91</v>
      </c>
      <c r="D19" s="60" t="s">
        <v>35</v>
      </c>
      <c r="E19" s="15">
        <v>73</v>
      </c>
      <c r="F19" s="16">
        <v>68</v>
      </c>
      <c r="G19" s="53">
        <v>73</v>
      </c>
      <c r="H19" s="53"/>
    </row>
    <row r="20" spans="2:8" x14ac:dyDescent="0.2">
      <c r="B20" s="39">
        <v>10</v>
      </c>
      <c r="C20" s="39" t="s">
        <v>149</v>
      </c>
      <c r="D20" s="60" t="s">
        <v>148</v>
      </c>
      <c r="E20" s="15">
        <v>72</v>
      </c>
      <c r="F20" s="16">
        <v>0</v>
      </c>
      <c r="G20" s="53">
        <v>72</v>
      </c>
      <c r="H20" s="53"/>
    </row>
    <row r="21" spans="2:8" x14ac:dyDescent="0.2">
      <c r="B21" s="39">
        <v>11</v>
      </c>
      <c r="C21" s="39" t="s">
        <v>143</v>
      </c>
      <c r="D21" s="60" t="s">
        <v>129</v>
      </c>
      <c r="E21" s="15">
        <v>71</v>
      </c>
      <c r="F21" s="16">
        <v>0</v>
      </c>
      <c r="G21" s="53">
        <v>71</v>
      </c>
      <c r="H21" s="53"/>
    </row>
    <row r="22" spans="2:8" x14ac:dyDescent="0.2">
      <c r="B22" s="39">
        <v>12</v>
      </c>
      <c r="C22" s="39" t="s">
        <v>145</v>
      </c>
      <c r="D22" s="60" t="s">
        <v>37</v>
      </c>
      <c r="E22" s="15">
        <v>70</v>
      </c>
      <c r="F22" s="16">
        <v>65</v>
      </c>
      <c r="G22" s="53">
        <v>70</v>
      </c>
      <c r="H22" s="53"/>
    </row>
    <row r="23" spans="2:8" x14ac:dyDescent="0.2">
      <c r="B23" s="39">
        <v>13</v>
      </c>
      <c r="C23" s="39" t="s">
        <v>152</v>
      </c>
      <c r="D23" s="60" t="s">
        <v>126</v>
      </c>
      <c r="E23" s="15">
        <v>69</v>
      </c>
      <c r="F23" s="16">
        <v>57</v>
      </c>
      <c r="G23" s="53">
        <v>69</v>
      </c>
      <c r="H23" s="53"/>
    </row>
    <row r="24" spans="2:8" x14ac:dyDescent="0.2">
      <c r="B24" s="39">
        <v>14</v>
      </c>
      <c r="C24" s="39" t="s">
        <v>50</v>
      </c>
      <c r="D24" s="60" t="s">
        <v>72</v>
      </c>
      <c r="E24" s="15">
        <v>0</v>
      </c>
      <c r="F24" s="16">
        <v>69</v>
      </c>
      <c r="G24" s="53">
        <v>69</v>
      </c>
      <c r="H24" s="53"/>
    </row>
    <row r="25" spans="2:8" x14ac:dyDescent="0.2">
      <c r="B25" s="39">
        <v>15</v>
      </c>
      <c r="C25" s="39" t="s">
        <v>88</v>
      </c>
      <c r="D25" s="60" t="s">
        <v>40</v>
      </c>
      <c r="E25" s="15">
        <v>68</v>
      </c>
      <c r="F25" s="16">
        <v>0</v>
      </c>
      <c r="G25" s="53">
        <v>68</v>
      </c>
      <c r="H25" s="53"/>
    </row>
    <row r="26" spans="2:8" x14ac:dyDescent="0.2">
      <c r="B26" s="136">
        <v>16</v>
      </c>
      <c r="C26" s="136" t="s">
        <v>87</v>
      </c>
      <c r="D26" s="137" t="s">
        <v>39</v>
      </c>
      <c r="E26" s="139">
        <v>53</v>
      </c>
      <c r="F26" s="140">
        <v>61</v>
      </c>
      <c r="G26" s="141">
        <v>61</v>
      </c>
      <c r="H26" s="53"/>
    </row>
    <row r="27" spans="2:8" x14ac:dyDescent="0.2">
      <c r="B27" s="128">
        <v>17</v>
      </c>
      <c r="C27" s="128" t="s">
        <v>147</v>
      </c>
      <c r="D27" s="60" t="s">
        <v>131</v>
      </c>
      <c r="E27" s="15">
        <v>0</v>
      </c>
      <c r="F27" s="16">
        <v>60</v>
      </c>
      <c r="G27" s="53">
        <v>60</v>
      </c>
      <c r="H27" s="53"/>
    </row>
    <row r="28" spans="2:8" x14ac:dyDescent="0.2">
      <c r="B28" s="128">
        <v>18</v>
      </c>
      <c r="C28" s="128" t="s">
        <v>78</v>
      </c>
      <c r="D28" s="60" t="s">
        <v>79</v>
      </c>
      <c r="E28" s="15">
        <v>42</v>
      </c>
      <c r="F28" s="16">
        <v>53</v>
      </c>
      <c r="G28" s="53">
        <v>53</v>
      </c>
      <c r="H28" s="53"/>
    </row>
    <row r="29" spans="2:8" x14ac:dyDescent="0.2">
      <c r="B29" s="39">
        <v>19</v>
      </c>
      <c r="C29" s="39" t="s">
        <v>97</v>
      </c>
      <c r="D29" s="60" t="s">
        <v>38</v>
      </c>
      <c r="E29" s="15">
        <v>41</v>
      </c>
      <c r="F29" s="16">
        <v>0</v>
      </c>
      <c r="G29" s="53">
        <v>41</v>
      </c>
      <c r="H29" s="53"/>
    </row>
    <row r="30" spans="2:8" x14ac:dyDescent="0.2">
      <c r="B30" s="39">
        <v>20</v>
      </c>
      <c r="C30" s="39" t="s">
        <v>146</v>
      </c>
      <c r="D30" s="60" t="s">
        <v>65</v>
      </c>
      <c r="E30" s="15">
        <v>0</v>
      </c>
      <c r="F30" s="16">
        <v>0</v>
      </c>
      <c r="G30" s="53">
        <v>0</v>
      </c>
      <c r="H30" s="53"/>
    </row>
    <row r="31" spans="2:8" x14ac:dyDescent="0.2">
      <c r="B31" s="39">
        <v>21</v>
      </c>
      <c r="C31" s="39" t="s">
        <v>144</v>
      </c>
      <c r="D31" s="60" t="s">
        <v>128</v>
      </c>
      <c r="E31" s="15">
        <v>0</v>
      </c>
      <c r="F31" s="16">
        <v>0</v>
      </c>
      <c r="G31" s="53">
        <v>0</v>
      </c>
      <c r="H31" s="53"/>
    </row>
    <row r="32" spans="2:8" x14ac:dyDescent="0.2">
      <c r="B32" s="39">
        <v>22</v>
      </c>
      <c r="C32" s="39" t="s">
        <v>100</v>
      </c>
      <c r="D32" s="60" t="s">
        <v>45</v>
      </c>
      <c r="E32" s="15">
        <v>0</v>
      </c>
      <c r="F32" s="16">
        <v>0</v>
      </c>
      <c r="G32" s="53">
        <v>0</v>
      </c>
      <c r="H32" s="53"/>
    </row>
    <row r="33" spans="2:8" x14ac:dyDescent="0.2">
      <c r="B33" s="39">
        <v>23</v>
      </c>
      <c r="C33" s="39" t="s">
        <v>92</v>
      </c>
      <c r="D33" s="60" t="s">
        <v>48</v>
      </c>
      <c r="E33" s="15">
        <v>0</v>
      </c>
      <c r="F33" s="16">
        <v>0</v>
      </c>
      <c r="G33" s="53">
        <v>0</v>
      </c>
      <c r="H33" s="53"/>
    </row>
    <row r="34" spans="2:8" x14ac:dyDescent="0.2">
      <c r="B34" s="39">
        <v>24</v>
      </c>
      <c r="C34" s="39" t="s">
        <v>155</v>
      </c>
      <c r="D34" s="60" t="s">
        <v>125</v>
      </c>
      <c r="E34" s="15">
        <v>0</v>
      </c>
      <c r="F34" s="16">
        <v>0</v>
      </c>
      <c r="G34" s="53">
        <v>0</v>
      </c>
      <c r="H34" s="53"/>
    </row>
    <row r="35" spans="2:8" x14ac:dyDescent="0.2">
      <c r="B35" s="39">
        <v>25</v>
      </c>
      <c r="C35" s="39" t="s">
        <v>150</v>
      </c>
      <c r="D35" s="60" t="s">
        <v>151</v>
      </c>
      <c r="E35" s="15">
        <v>0</v>
      </c>
      <c r="F35" s="16">
        <v>0</v>
      </c>
      <c r="G35" s="53">
        <v>0</v>
      </c>
      <c r="H35" s="53"/>
    </row>
    <row r="36" spans="2:8" ht="9" customHeight="1" x14ac:dyDescent="0.2">
      <c r="B36" s="52"/>
      <c r="C36" s="39"/>
      <c r="D36" s="38"/>
    </row>
    <row r="37" spans="2:8" x14ac:dyDescent="0.2">
      <c r="B37" s="52" t="s">
        <v>159</v>
      </c>
      <c r="C37" s="37"/>
      <c r="D37" s="61"/>
    </row>
    <row r="38" spans="2:8" x14ac:dyDescent="0.2">
      <c r="B38" s="62"/>
      <c r="C38" s="39"/>
      <c r="D38" s="38"/>
    </row>
    <row r="39" spans="2:8" x14ac:dyDescent="0.2">
      <c r="B39" s="63" t="s">
        <v>7</v>
      </c>
      <c r="C39" s="39"/>
      <c r="D39" s="38"/>
      <c r="E39" s="1"/>
      <c r="F39" s="12" t="s">
        <v>5</v>
      </c>
    </row>
    <row r="40" spans="2:8" x14ac:dyDescent="0.2">
      <c r="B40" s="63"/>
      <c r="C40" s="39"/>
      <c r="D40" s="63"/>
      <c r="E40" s="1"/>
      <c r="F40" s="3"/>
    </row>
    <row r="41" spans="2:8" x14ac:dyDescent="0.2">
      <c r="B41" s="63"/>
      <c r="C41" s="39"/>
      <c r="D41" s="63"/>
      <c r="E41" s="1"/>
      <c r="F41" s="3"/>
    </row>
    <row r="42" spans="2:8" x14ac:dyDescent="0.2">
      <c r="B42" s="63" t="s">
        <v>6</v>
      </c>
      <c r="C42" s="39"/>
      <c r="D42" s="38"/>
      <c r="E42" s="1"/>
      <c r="F42" s="13" t="s">
        <v>8</v>
      </c>
    </row>
    <row r="43" spans="2:8" x14ac:dyDescent="0.2">
      <c r="B43" s="38"/>
      <c r="C43" s="39"/>
      <c r="D43" s="38"/>
    </row>
    <row r="44" spans="2:8" x14ac:dyDescent="0.2">
      <c r="B44" s="38"/>
      <c r="C44" s="39"/>
      <c r="D44" s="38"/>
    </row>
    <row r="45" spans="2:8" x14ac:dyDescent="0.2">
      <c r="B45" s="38"/>
      <c r="C45" s="39"/>
      <c r="D45" s="38"/>
    </row>
    <row r="46" spans="2:8" x14ac:dyDescent="0.2">
      <c r="B46" s="38"/>
      <c r="C46" s="39"/>
      <c r="D46" s="38"/>
    </row>
    <row r="47" spans="2:8" x14ac:dyDescent="0.2">
      <c r="B47" s="38"/>
      <c r="C47" s="39"/>
      <c r="D47" s="38"/>
    </row>
    <row r="48" spans="2:8" x14ac:dyDescent="0.2">
      <c r="B48" s="38"/>
      <c r="C48" s="39"/>
      <c r="D48" s="38"/>
    </row>
    <row r="50" spans="3:4" ht="17" x14ac:dyDescent="0.2">
      <c r="C50" s="7"/>
      <c r="D50" s="7"/>
    </row>
    <row r="51" spans="3:4" x14ac:dyDescent="0.2">
      <c r="C51" s="1"/>
      <c r="D51" s="6"/>
    </row>
    <row r="52" spans="3:4" x14ac:dyDescent="0.2">
      <c r="C52" s="8"/>
      <c r="D52" s="8"/>
    </row>
    <row r="53" spans="3:4" x14ac:dyDescent="0.2">
      <c r="C53" s="9"/>
      <c r="D53" s="9"/>
    </row>
    <row r="54" spans="3:4" x14ac:dyDescent="0.2">
      <c r="C54" s="1"/>
      <c r="D54" s="6"/>
    </row>
    <row r="55" spans="3:4" ht="16" x14ac:dyDescent="0.2">
      <c r="C55" s="19"/>
      <c r="D55" s="19"/>
    </row>
    <row r="56" spans="3:4" ht="16" x14ac:dyDescent="0.2">
      <c r="C56" s="10"/>
      <c r="D56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97FA-78F0-3F44-96EF-AA79F8EC0CD5}">
  <sheetPr>
    <pageSetUpPr fitToPage="1"/>
  </sheetPr>
  <dimension ref="A1:X40"/>
  <sheetViews>
    <sheetView workbookViewId="0">
      <selection activeCell="K48" sqref="K48"/>
    </sheetView>
  </sheetViews>
  <sheetFormatPr baseColWidth="10" defaultColWidth="11" defaultRowHeight="15" x14ac:dyDescent="0.2"/>
  <cols>
    <col min="1" max="2" width="4" style="53" customWidth="1"/>
    <col min="3" max="3" width="16.5" style="1" customWidth="1"/>
    <col min="4" max="5" width="4" style="53" customWidth="1"/>
    <col min="6" max="6" width="16.5" style="1" customWidth="1"/>
    <col min="7" max="8" width="4" style="53" customWidth="1"/>
    <col min="9" max="9" width="16.5" style="1" customWidth="1"/>
    <col min="10" max="11" width="4" style="53" customWidth="1"/>
    <col min="12" max="12" width="16.5" style="1" customWidth="1"/>
    <col min="13" max="14" width="4" style="53" customWidth="1"/>
    <col min="15" max="15" width="16.5" style="1" customWidth="1"/>
    <col min="16" max="17" width="4" style="53" customWidth="1"/>
    <col min="18" max="18" width="16.5" style="1" customWidth="1"/>
    <col min="19" max="20" width="4" style="53" customWidth="1"/>
    <col min="21" max="21" width="16.5" style="1" customWidth="1"/>
    <col min="22" max="16384" width="11" style="1"/>
  </cols>
  <sheetData>
    <row r="1" spans="1:24" s="17" customFormat="1" ht="14" x14ac:dyDescent="0.2">
      <c r="A1" s="103"/>
      <c r="B1" s="103"/>
      <c r="C1" s="18"/>
      <c r="D1" s="103"/>
      <c r="E1" s="103"/>
      <c r="F1" s="18"/>
      <c r="G1" s="103"/>
      <c r="H1" s="103"/>
      <c r="J1" s="103"/>
      <c r="K1" s="103"/>
      <c r="L1" s="18"/>
      <c r="M1" s="103"/>
      <c r="N1" s="103"/>
      <c r="O1" s="18"/>
      <c r="R1" s="18"/>
    </row>
    <row r="2" spans="1:24" s="17" customFormat="1" ht="17" x14ac:dyDescent="0.2">
      <c r="A2" s="103"/>
      <c r="B2" s="103"/>
      <c r="C2" s="18"/>
      <c r="D2" s="103"/>
      <c r="F2" s="112"/>
      <c r="G2" s="112"/>
      <c r="H2" s="112"/>
      <c r="I2" s="112"/>
      <c r="J2" s="112"/>
      <c r="L2" s="102" t="s">
        <v>141</v>
      </c>
      <c r="M2" s="103"/>
      <c r="N2" s="103"/>
      <c r="O2" s="18"/>
      <c r="R2" s="18"/>
    </row>
    <row r="3" spans="1:24" s="17" customFormat="1" ht="14" x14ac:dyDescent="0.2">
      <c r="A3" s="103"/>
      <c r="B3" s="103"/>
      <c r="C3" s="18"/>
      <c r="D3" s="103"/>
      <c r="F3" s="59"/>
      <c r="G3" s="59"/>
      <c r="H3" s="59"/>
      <c r="I3" s="59"/>
      <c r="J3" s="59"/>
      <c r="L3" s="103" t="s">
        <v>142</v>
      </c>
      <c r="M3" s="103"/>
      <c r="N3" s="103"/>
      <c r="O3" s="18"/>
      <c r="R3" s="18"/>
    </row>
    <row r="4" spans="1:24" s="17" customFormat="1" ht="5" customHeight="1" x14ac:dyDescent="0.2">
      <c r="A4" s="103"/>
      <c r="B4" s="103"/>
      <c r="C4" s="18"/>
      <c r="D4" s="103"/>
      <c r="F4" s="18"/>
      <c r="G4" s="103"/>
      <c r="H4" s="103"/>
      <c r="J4" s="103"/>
      <c r="L4" s="103"/>
      <c r="M4" s="103"/>
      <c r="N4" s="103"/>
      <c r="O4" s="18"/>
      <c r="R4" s="18"/>
    </row>
    <row r="5" spans="1:24" s="17" customFormat="1" ht="14" x14ac:dyDescent="0.2">
      <c r="A5" s="103"/>
      <c r="B5" s="103"/>
      <c r="C5" s="18"/>
      <c r="D5" s="103"/>
      <c r="F5" s="113"/>
      <c r="G5" s="113"/>
      <c r="H5" s="113"/>
      <c r="I5" s="113"/>
      <c r="J5" s="113"/>
      <c r="L5" s="104" t="s">
        <v>139</v>
      </c>
      <c r="M5" s="103"/>
      <c r="N5" s="103"/>
      <c r="O5" s="18"/>
      <c r="R5" s="18"/>
    </row>
    <row r="6" spans="1:24" s="17" customFormat="1" ht="6" customHeight="1" x14ac:dyDescent="0.2">
      <c r="A6" s="103"/>
      <c r="B6" s="103"/>
      <c r="C6" s="18"/>
      <c r="D6" s="103"/>
      <c r="F6" s="18"/>
      <c r="G6" s="18"/>
      <c r="H6" s="18"/>
      <c r="I6" s="18"/>
      <c r="J6" s="18"/>
      <c r="L6" s="18"/>
      <c r="M6" s="103"/>
      <c r="N6" s="103"/>
      <c r="O6" s="18"/>
      <c r="R6" s="18"/>
    </row>
    <row r="7" spans="1:24" s="17" customFormat="1" ht="15" customHeight="1" x14ac:dyDescent="0.2">
      <c r="A7" s="103"/>
      <c r="B7" s="103"/>
      <c r="C7" s="18"/>
      <c r="D7" s="103"/>
      <c r="F7" s="112"/>
      <c r="G7" s="112"/>
      <c r="H7" s="112"/>
      <c r="I7" s="112"/>
      <c r="J7" s="112"/>
      <c r="L7" s="102" t="s">
        <v>51</v>
      </c>
      <c r="M7" s="103"/>
      <c r="N7" s="103"/>
      <c r="O7" s="18"/>
      <c r="R7" s="18"/>
    </row>
    <row r="8" spans="1:24" ht="7" customHeight="1" x14ac:dyDescent="0.2">
      <c r="J8" s="86"/>
      <c r="K8" s="86"/>
      <c r="L8" s="86"/>
      <c r="M8" s="86"/>
      <c r="N8" s="86"/>
    </row>
    <row r="9" spans="1:24" s="106" customFormat="1" ht="16" x14ac:dyDescent="0.2">
      <c r="A9" s="172" t="s">
        <v>23</v>
      </c>
      <c r="B9" s="172"/>
      <c r="C9" s="172"/>
      <c r="D9" s="172" t="s">
        <v>24</v>
      </c>
      <c r="E9" s="172"/>
      <c r="F9" s="172"/>
      <c r="G9" s="172" t="s">
        <v>25</v>
      </c>
      <c r="H9" s="172"/>
      <c r="I9" s="172"/>
      <c r="J9" s="120"/>
      <c r="K9" s="120"/>
      <c r="L9" s="105"/>
      <c r="M9" s="172" t="s">
        <v>25</v>
      </c>
      <c r="N9" s="172"/>
      <c r="O9" s="172"/>
      <c r="P9" s="172" t="s">
        <v>24</v>
      </c>
      <c r="Q9" s="172"/>
      <c r="R9" s="172"/>
      <c r="S9" s="172" t="s">
        <v>23</v>
      </c>
      <c r="T9" s="172"/>
      <c r="U9" s="172"/>
    </row>
    <row r="10" spans="1:24" s="106" customFormat="1" ht="1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20"/>
      <c r="K10" s="120"/>
      <c r="L10" s="105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4" s="11" customFormat="1" ht="17" customHeight="1" x14ac:dyDescent="0.2">
      <c r="A11" s="107">
        <v>1</v>
      </c>
      <c r="B11" s="50" t="s">
        <v>154</v>
      </c>
      <c r="C11" s="50" t="s">
        <v>46</v>
      </c>
      <c r="D11" s="88"/>
      <c r="E11" s="88"/>
      <c r="G11" s="88"/>
      <c r="H11" s="88"/>
      <c r="J11" s="88"/>
      <c r="K11" s="88"/>
      <c r="M11" s="88"/>
      <c r="N11" s="88"/>
      <c r="P11" s="88"/>
      <c r="Q11" s="88"/>
      <c r="S11" s="107">
        <v>2</v>
      </c>
      <c r="T11" s="50" t="s">
        <v>82</v>
      </c>
      <c r="U11" s="50" t="s">
        <v>83</v>
      </c>
    </row>
    <row r="12" spans="1:24" s="11" customFormat="1" ht="17" customHeight="1" x14ac:dyDescent="0.2">
      <c r="A12" s="107">
        <v>16</v>
      </c>
      <c r="B12" s="50" t="s">
        <v>87</v>
      </c>
      <c r="C12" s="50" t="s">
        <v>39</v>
      </c>
      <c r="D12" s="88"/>
      <c r="E12" s="88"/>
      <c r="G12" s="88"/>
      <c r="H12" s="88"/>
      <c r="J12" s="88"/>
      <c r="K12" s="88"/>
      <c r="M12" s="88"/>
      <c r="N12" s="88"/>
      <c r="P12" s="88"/>
      <c r="Q12" s="88"/>
      <c r="S12" s="107">
        <v>15</v>
      </c>
      <c r="T12" s="50" t="s">
        <v>88</v>
      </c>
      <c r="U12" s="50" t="s">
        <v>40</v>
      </c>
      <c r="W12" s="53"/>
      <c r="X12" s="53"/>
    </row>
    <row r="13" spans="1:24" s="11" customFormat="1" ht="17" customHeight="1" x14ac:dyDescent="0.2">
      <c r="A13" s="88"/>
      <c r="B13" s="88"/>
      <c r="C13" s="108"/>
      <c r="D13" s="88"/>
      <c r="E13" s="88"/>
      <c r="G13" s="88"/>
      <c r="H13" s="88"/>
      <c r="J13" s="88"/>
      <c r="K13" s="88"/>
      <c r="M13" s="88"/>
      <c r="N13" s="88"/>
      <c r="P13" s="88"/>
      <c r="Q13" s="88"/>
      <c r="S13" s="109"/>
      <c r="W13" s="1"/>
      <c r="X13" s="1"/>
    </row>
    <row r="14" spans="1:24" s="11" customFormat="1" ht="17" customHeight="1" x14ac:dyDescent="0.2">
      <c r="A14" s="88"/>
      <c r="B14" s="88"/>
      <c r="D14" s="110"/>
      <c r="E14" s="88"/>
      <c r="G14" s="88"/>
      <c r="H14" s="88"/>
      <c r="J14" s="88"/>
      <c r="K14" s="88"/>
      <c r="M14" s="88"/>
      <c r="N14" s="88"/>
      <c r="P14" s="88"/>
      <c r="Q14" s="88"/>
      <c r="S14" s="111"/>
      <c r="T14" s="88"/>
      <c r="W14" s="1"/>
      <c r="X14" s="1"/>
    </row>
    <row r="15" spans="1:24" s="11" customFormat="1" ht="17" customHeight="1" x14ac:dyDescent="0.2">
      <c r="A15" s="88"/>
      <c r="D15" s="107">
        <v>8</v>
      </c>
      <c r="E15" s="50" t="s">
        <v>153</v>
      </c>
      <c r="F15" s="50" t="s">
        <v>130</v>
      </c>
      <c r="G15" s="88"/>
      <c r="H15" s="88"/>
      <c r="J15" s="88"/>
      <c r="K15" s="88"/>
      <c r="M15" s="88"/>
      <c r="N15" s="88"/>
      <c r="P15" s="107">
        <v>10</v>
      </c>
      <c r="Q15" s="50" t="s">
        <v>149</v>
      </c>
      <c r="R15" s="50" t="s">
        <v>148</v>
      </c>
      <c r="S15" s="88"/>
      <c r="T15" s="88"/>
      <c r="W15" s="1"/>
      <c r="X15" s="1"/>
    </row>
    <row r="16" spans="1:24" s="11" customFormat="1" ht="17" customHeight="1" x14ac:dyDescent="0.2">
      <c r="A16" s="88"/>
      <c r="B16" s="88"/>
      <c r="D16" s="107">
        <v>16</v>
      </c>
      <c r="E16" s="50" t="s">
        <v>87</v>
      </c>
      <c r="F16" s="50" t="s">
        <v>39</v>
      </c>
      <c r="G16" s="88"/>
      <c r="H16" s="88"/>
      <c r="J16" s="88"/>
      <c r="K16" s="88"/>
      <c r="M16" s="88"/>
      <c r="N16" s="88"/>
      <c r="P16" s="107">
        <v>15</v>
      </c>
      <c r="Q16" s="50" t="s">
        <v>88</v>
      </c>
      <c r="R16" s="50" t="s">
        <v>40</v>
      </c>
      <c r="S16" s="88"/>
      <c r="T16" s="88"/>
      <c r="W16" s="1"/>
      <c r="X16" s="1"/>
    </row>
    <row r="17" spans="1:24" s="11" customFormat="1" ht="17" customHeight="1" x14ac:dyDescent="0.2">
      <c r="A17" s="88"/>
      <c r="B17" s="88"/>
      <c r="D17" s="111"/>
      <c r="E17" s="88"/>
      <c r="G17" s="111"/>
      <c r="H17" s="88"/>
      <c r="J17" s="173" t="s">
        <v>26</v>
      </c>
      <c r="K17" s="173"/>
      <c r="L17" s="173"/>
      <c r="M17" s="88"/>
      <c r="N17" s="88"/>
      <c r="P17" s="109"/>
      <c r="Q17" s="88"/>
      <c r="S17" s="111"/>
      <c r="T17" s="88"/>
      <c r="W17" s="53"/>
      <c r="X17" s="1"/>
    </row>
    <row r="18" spans="1:24" s="11" customFormat="1" ht="17" customHeight="1" x14ac:dyDescent="0.2">
      <c r="A18" s="107">
        <v>8</v>
      </c>
      <c r="B18" s="50" t="s">
        <v>153</v>
      </c>
      <c r="C18" s="50" t="s">
        <v>130</v>
      </c>
      <c r="D18" s="88"/>
      <c r="E18" s="88"/>
      <c r="G18" s="111"/>
      <c r="H18" s="88"/>
      <c r="J18" s="107">
        <v>8</v>
      </c>
      <c r="K18" s="50" t="s">
        <v>153</v>
      </c>
      <c r="L18" s="50" t="s">
        <v>130</v>
      </c>
      <c r="M18" s="88"/>
      <c r="N18" s="88"/>
      <c r="P18" s="111"/>
      <c r="Q18" s="88"/>
      <c r="S18" s="107">
        <v>7</v>
      </c>
      <c r="T18" s="50" t="s">
        <v>109</v>
      </c>
      <c r="U18" s="50" t="s">
        <v>108</v>
      </c>
      <c r="W18" s="53"/>
      <c r="X18" s="1"/>
    </row>
    <row r="19" spans="1:24" s="11" customFormat="1" ht="17" customHeight="1" x14ac:dyDescent="0.2">
      <c r="A19" s="107">
        <v>9</v>
      </c>
      <c r="B19" s="50" t="s">
        <v>91</v>
      </c>
      <c r="C19" s="50" t="s">
        <v>35</v>
      </c>
      <c r="D19" s="88"/>
      <c r="E19" s="88"/>
      <c r="G19" s="111"/>
      <c r="H19" s="88"/>
      <c r="J19" s="107">
        <v>15</v>
      </c>
      <c r="K19" s="50" t="s">
        <v>88</v>
      </c>
      <c r="L19" s="50" t="s">
        <v>40</v>
      </c>
      <c r="M19" s="88"/>
      <c r="N19" s="88"/>
      <c r="P19" s="111"/>
      <c r="Q19" s="88"/>
      <c r="S19" s="107">
        <v>10</v>
      </c>
      <c r="T19" s="50" t="s">
        <v>149</v>
      </c>
      <c r="U19" s="50" t="s">
        <v>148</v>
      </c>
      <c r="W19" s="53"/>
      <c r="X19" s="1"/>
    </row>
    <row r="20" spans="1:24" s="11" customFormat="1" ht="17" customHeight="1" x14ac:dyDescent="0.2">
      <c r="A20" s="88"/>
      <c r="B20" s="88"/>
      <c r="D20" s="88"/>
      <c r="E20" s="88"/>
      <c r="G20" s="111"/>
      <c r="H20" s="88"/>
      <c r="J20" s="111"/>
      <c r="K20" s="88"/>
      <c r="M20" s="110"/>
      <c r="N20" s="88"/>
      <c r="P20" s="111"/>
      <c r="Q20" s="88"/>
      <c r="S20" s="88"/>
      <c r="T20" s="88"/>
      <c r="W20" s="53"/>
      <c r="X20" s="1"/>
    </row>
    <row r="21" spans="1:24" s="11" customFormat="1" ht="17" customHeight="1" x14ac:dyDescent="0.2">
      <c r="A21" s="88"/>
      <c r="B21" s="88"/>
      <c r="D21" s="88"/>
      <c r="E21" s="88"/>
      <c r="G21" s="107">
        <v>5</v>
      </c>
      <c r="H21" s="50" t="s">
        <v>122</v>
      </c>
      <c r="I21" s="50" t="s">
        <v>107</v>
      </c>
      <c r="J21" s="88"/>
      <c r="K21" s="88"/>
      <c r="M21" s="107">
        <v>6</v>
      </c>
      <c r="N21" s="50" t="s">
        <v>98</v>
      </c>
      <c r="O21" s="50" t="s">
        <v>43</v>
      </c>
      <c r="P21" s="88"/>
      <c r="Q21" s="88"/>
      <c r="S21" s="88"/>
      <c r="T21" s="88"/>
      <c r="W21" s="53"/>
      <c r="X21" s="1"/>
    </row>
    <row r="22" spans="1:24" s="11" customFormat="1" ht="17" customHeight="1" x14ac:dyDescent="0.2">
      <c r="A22" s="88"/>
      <c r="B22" s="88"/>
      <c r="D22" s="88"/>
      <c r="E22" s="88"/>
      <c r="G22" s="107">
        <v>8</v>
      </c>
      <c r="H22" s="50" t="s">
        <v>153</v>
      </c>
      <c r="I22" s="50" t="s">
        <v>130</v>
      </c>
      <c r="J22" s="88"/>
      <c r="K22" s="88"/>
      <c r="M22" s="107">
        <v>15</v>
      </c>
      <c r="N22" s="50" t="s">
        <v>88</v>
      </c>
      <c r="O22" s="50" t="s">
        <v>40</v>
      </c>
      <c r="P22" s="88"/>
      <c r="Q22" s="88"/>
      <c r="S22" s="88"/>
      <c r="T22" s="88"/>
      <c r="W22" s="53"/>
      <c r="X22" s="1"/>
    </row>
    <row r="23" spans="1:24" s="11" customFormat="1" ht="17" customHeight="1" x14ac:dyDescent="0.2">
      <c r="A23" s="88"/>
      <c r="B23" s="88"/>
      <c r="D23" s="88"/>
      <c r="E23" s="88"/>
      <c r="G23" s="111"/>
      <c r="H23" s="88"/>
      <c r="J23" s="88"/>
      <c r="K23" s="88"/>
      <c r="M23" s="88"/>
      <c r="N23" s="88"/>
      <c r="O23" s="108"/>
      <c r="P23" s="88"/>
      <c r="Q23" s="88"/>
      <c r="S23" s="88"/>
      <c r="T23" s="88"/>
      <c r="W23" s="53"/>
      <c r="X23" s="1"/>
    </row>
    <row r="24" spans="1:24" s="11" customFormat="1" ht="17" customHeight="1" x14ac:dyDescent="0.2">
      <c r="A24" s="88"/>
      <c r="B24" s="88"/>
      <c r="D24" s="88"/>
      <c r="E24" s="88"/>
      <c r="G24" s="111"/>
      <c r="H24" s="88"/>
      <c r="J24" s="88"/>
      <c r="K24" s="88"/>
      <c r="M24" s="88"/>
      <c r="N24" s="88"/>
      <c r="P24" s="111"/>
      <c r="Q24" s="88"/>
      <c r="S24" s="88"/>
      <c r="T24" s="88"/>
      <c r="W24" s="53"/>
      <c r="X24" s="1"/>
    </row>
    <row r="25" spans="1:24" s="11" customFormat="1" ht="17" customHeight="1" x14ac:dyDescent="0.2">
      <c r="A25" s="107">
        <v>4</v>
      </c>
      <c r="B25" s="50" t="s">
        <v>93</v>
      </c>
      <c r="C25" s="50" t="s">
        <v>36</v>
      </c>
      <c r="D25" s="88"/>
      <c r="E25" s="88"/>
      <c r="G25" s="111"/>
      <c r="H25" s="88"/>
      <c r="J25" s="172" t="s">
        <v>27</v>
      </c>
      <c r="K25" s="172"/>
      <c r="L25" s="172"/>
      <c r="M25" s="88"/>
      <c r="N25" s="88"/>
      <c r="P25" s="111"/>
      <c r="Q25" s="88"/>
      <c r="S25" s="107">
        <v>3</v>
      </c>
      <c r="T25" s="50" t="s">
        <v>49</v>
      </c>
      <c r="U25" s="50" t="s">
        <v>42</v>
      </c>
      <c r="W25" s="53"/>
      <c r="X25" s="1"/>
    </row>
    <row r="26" spans="1:24" s="11" customFormat="1" ht="17" customHeight="1" x14ac:dyDescent="0.2">
      <c r="A26" s="107">
        <v>13</v>
      </c>
      <c r="B26" s="50" t="s">
        <v>152</v>
      </c>
      <c r="C26" s="50" t="s">
        <v>126</v>
      </c>
      <c r="D26" s="88"/>
      <c r="E26" s="88"/>
      <c r="G26" s="111"/>
      <c r="H26" s="88"/>
      <c r="J26" s="107">
        <v>5</v>
      </c>
      <c r="K26" s="50" t="s">
        <v>122</v>
      </c>
      <c r="L26" s="50" t="s">
        <v>107</v>
      </c>
      <c r="M26" s="88"/>
      <c r="N26" s="88"/>
      <c r="P26" s="111"/>
      <c r="Q26" s="88"/>
      <c r="S26" s="107">
        <v>14</v>
      </c>
      <c r="T26" s="50" t="s">
        <v>50</v>
      </c>
      <c r="U26" s="50" t="s">
        <v>72</v>
      </c>
      <c r="W26" s="53"/>
      <c r="X26" s="1"/>
    </row>
    <row r="27" spans="1:24" s="11" customFormat="1" ht="17" customHeight="1" x14ac:dyDescent="0.2">
      <c r="A27" s="88"/>
      <c r="B27" s="88"/>
      <c r="D27" s="111"/>
      <c r="E27" s="88"/>
      <c r="G27" s="111"/>
      <c r="H27" s="88"/>
      <c r="J27" s="107">
        <v>6</v>
      </c>
      <c r="K27" s="50" t="s">
        <v>98</v>
      </c>
      <c r="L27" s="50" t="s">
        <v>43</v>
      </c>
      <c r="M27" s="88"/>
      <c r="N27" s="88"/>
      <c r="P27" s="110"/>
      <c r="Q27" s="88"/>
      <c r="S27" s="111"/>
      <c r="T27" s="88"/>
      <c r="W27" s="53"/>
      <c r="X27" s="1"/>
    </row>
    <row r="28" spans="1:24" s="11" customFormat="1" ht="17" customHeight="1" x14ac:dyDescent="0.2">
      <c r="A28" s="88"/>
      <c r="B28" s="88"/>
      <c r="D28" s="107">
        <v>13</v>
      </c>
      <c r="E28" s="50" t="s">
        <v>152</v>
      </c>
      <c r="F28" s="50" t="s">
        <v>126</v>
      </c>
      <c r="G28" s="88"/>
      <c r="H28" s="88"/>
      <c r="J28" s="88"/>
      <c r="K28" s="88"/>
      <c r="M28" s="88"/>
      <c r="N28" s="88"/>
      <c r="P28" s="107">
        <v>6</v>
      </c>
      <c r="Q28" s="50" t="s">
        <v>98</v>
      </c>
      <c r="R28" s="50" t="s">
        <v>43</v>
      </c>
      <c r="S28" s="88"/>
      <c r="T28" s="88"/>
      <c r="W28" s="53"/>
      <c r="X28" s="1"/>
    </row>
    <row r="29" spans="1:24" s="11" customFormat="1" ht="17" customHeight="1" x14ac:dyDescent="0.2">
      <c r="A29" s="88"/>
      <c r="B29" s="88"/>
      <c r="D29" s="107">
        <v>5</v>
      </c>
      <c r="E29" s="50" t="s">
        <v>122</v>
      </c>
      <c r="F29" s="50" t="s">
        <v>107</v>
      </c>
      <c r="G29" s="88"/>
      <c r="H29" s="88"/>
      <c r="J29" s="107" t="s">
        <v>101</v>
      </c>
      <c r="K29" s="50" t="s">
        <v>153</v>
      </c>
      <c r="L29" s="50" t="s">
        <v>130</v>
      </c>
      <c r="M29" s="88"/>
      <c r="N29" s="88"/>
      <c r="P29" s="107">
        <v>14</v>
      </c>
      <c r="Q29" s="50" t="s">
        <v>50</v>
      </c>
      <c r="R29" s="50" t="s">
        <v>72</v>
      </c>
      <c r="S29" s="88"/>
      <c r="T29" s="88"/>
      <c r="W29" s="53"/>
      <c r="X29" s="1"/>
    </row>
    <row r="30" spans="1:24" s="11" customFormat="1" ht="17" customHeight="1" x14ac:dyDescent="0.2">
      <c r="A30" s="88"/>
      <c r="B30" s="88"/>
      <c r="D30" s="111"/>
      <c r="E30" s="88"/>
      <c r="G30" s="88"/>
      <c r="H30" s="88"/>
      <c r="J30" s="107" t="s">
        <v>102</v>
      </c>
      <c r="K30" s="50" t="s">
        <v>88</v>
      </c>
      <c r="L30" s="50" t="s">
        <v>40</v>
      </c>
      <c r="M30" s="88"/>
      <c r="N30" s="88"/>
      <c r="P30" s="88"/>
      <c r="Q30" s="88"/>
      <c r="S30" s="111"/>
      <c r="T30" s="88"/>
      <c r="W30" s="53"/>
      <c r="X30" s="1"/>
    </row>
    <row r="31" spans="1:24" s="11" customFormat="1" ht="17" customHeight="1" x14ac:dyDescent="0.2">
      <c r="A31" s="88"/>
      <c r="B31" s="88"/>
      <c r="D31" s="111"/>
      <c r="E31" s="88"/>
      <c r="G31" s="88"/>
      <c r="H31" s="88"/>
      <c r="J31" s="107" t="s">
        <v>103</v>
      </c>
      <c r="K31" s="50" t="s">
        <v>122</v>
      </c>
      <c r="L31" s="50" t="s">
        <v>107</v>
      </c>
      <c r="M31" s="88"/>
      <c r="N31" s="88"/>
      <c r="P31" s="88"/>
      <c r="Q31" s="88"/>
      <c r="S31" s="111"/>
      <c r="T31" s="88"/>
      <c r="W31" s="53"/>
      <c r="X31" s="1"/>
    </row>
    <row r="32" spans="1:24" s="11" customFormat="1" ht="17" customHeight="1" x14ac:dyDescent="0.2">
      <c r="A32" s="107">
        <v>5</v>
      </c>
      <c r="B32" s="50" t="s">
        <v>122</v>
      </c>
      <c r="C32" s="50" t="s">
        <v>107</v>
      </c>
      <c r="D32" s="88"/>
      <c r="E32" s="88"/>
      <c r="G32" s="88"/>
      <c r="H32" s="88"/>
      <c r="J32" s="107" t="s">
        <v>104</v>
      </c>
      <c r="K32" s="50" t="s">
        <v>98</v>
      </c>
      <c r="L32" s="50" t="s">
        <v>43</v>
      </c>
      <c r="M32" s="88"/>
      <c r="N32" s="88"/>
      <c r="P32" s="88"/>
      <c r="Q32" s="88"/>
      <c r="S32" s="107">
        <v>6</v>
      </c>
      <c r="T32" s="50" t="s">
        <v>98</v>
      </c>
      <c r="U32" s="50" t="s">
        <v>43</v>
      </c>
      <c r="W32" s="53"/>
      <c r="X32" s="1"/>
    </row>
    <row r="33" spans="1:21" s="11" customFormat="1" ht="17" customHeight="1" x14ac:dyDescent="0.2">
      <c r="A33" s="107">
        <v>12</v>
      </c>
      <c r="B33" s="50" t="s">
        <v>145</v>
      </c>
      <c r="C33" s="50" t="s">
        <v>37</v>
      </c>
      <c r="D33" s="88"/>
      <c r="E33" s="88"/>
      <c r="G33" s="88"/>
      <c r="H33" s="88"/>
      <c r="J33" s="88"/>
      <c r="M33" s="88"/>
      <c r="N33" s="88"/>
      <c r="P33" s="88"/>
      <c r="Q33" s="88"/>
      <c r="S33" s="107">
        <v>11</v>
      </c>
      <c r="T33" s="50" t="s">
        <v>143</v>
      </c>
      <c r="U33" s="50" t="s">
        <v>129</v>
      </c>
    </row>
    <row r="35" spans="1:21" s="38" customFormat="1" x14ac:dyDescent="0.2">
      <c r="A35" s="52" t="s">
        <v>160</v>
      </c>
      <c r="B35" s="37"/>
      <c r="C35" s="39"/>
      <c r="D35" s="37"/>
      <c r="E35" s="37"/>
      <c r="F35" s="39"/>
      <c r="G35" s="37"/>
      <c r="H35" s="37"/>
      <c r="J35" s="37"/>
      <c r="K35" s="37"/>
      <c r="L35" s="39"/>
      <c r="M35" s="37"/>
      <c r="N35" s="37"/>
      <c r="O35" s="39"/>
      <c r="R35" s="39"/>
    </row>
    <row r="36" spans="1:21" s="38" customFormat="1" x14ac:dyDescent="0.2">
      <c r="A36" s="37"/>
      <c r="B36" s="37"/>
      <c r="C36" s="39"/>
      <c r="D36" s="37"/>
      <c r="E36" s="37"/>
      <c r="I36" s="2" t="s">
        <v>7</v>
      </c>
      <c r="J36" s="118"/>
      <c r="K36" s="12"/>
      <c r="L36" s="1"/>
      <c r="M36" s="14" t="s">
        <v>5</v>
      </c>
      <c r="N36" s="37"/>
      <c r="O36" s="39"/>
      <c r="R36" s="39"/>
    </row>
    <row r="37" spans="1:21" s="38" customFormat="1" x14ac:dyDescent="0.2">
      <c r="A37" s="37"/>
      <c r="B37" s="37"/>
      <c r="C37" s="39"/>
      <c r="D37" s="37"/>
      <c r="E37" s="37"/>
      <c r="I37" s="2"/>
      <c r="J37" s="118"/>
      <c r="K37" s="2"/>
      <c r="L37" s="1"/>
      <c r="M37" s="1"/>
      <c r="N37" s="37"/>
      <c r="O37" s="39"/>
      <c r="R37" s="39"/>
    </row>
    <row r="38" spans="1:21" s="38" customFormat="1" x14ac:dyDescent="0.2">
      <c r="A38" s="37"/>
      <c r="B38" s="37"/>
      <c r="C38" s="39"/>
      <c r="D38" s="37"/>
      <c r="E38" s="37"/>
      <c r="I38" s="2"/>
      <c r="J38" s="118"/>
      <c r="K38" s="2"/>
      <c r="L38" s="1"/>
      <c r="M38" s="1"/>
      <c r="N38" s="37"/>
      <c r="O38" s="39"/>
      <c r="R38" s="39"/>
    </row>
    <row r="39" spans="1:21" s="38" customFormat="1" x14ac:dyDescent="0.2">
      <c r="A39" s="37"/>
      <c r="B39" s="37"/>
      <c r="C39" s="39"/>
      <c r="D39" s="37"/>
      <c r="E39" s="37"/>
      <c r="I39" s="2" t="s">
        <v>6</v>
      </c>
      <c r="J39" s="2"/>
      <c r="K39" s="2"/>
      <c r="L39" s="2"/>
      <c r="M39" s="2" t="s">
        <v>8</v>
      </c>
      <c r="N39" s="2"/>
      <c r="O39" s="2"/>
      <c r="R39" s="39"/>
    </row>
    <row r="40" spans="1:21" s="17" customFormat="1" ht="14" x14ac:dyDescent="0.2">
      <c r="A40" s="103"/>
      <c r="B40" s="103"/>
      <c r="C40" s="18"/>
      <c r="D40" s="103"/>
      <c r="E40" s="103"/>
      <c r="F40" s="18"/>
      <c r="G40" s="103"/>
      <c r="H40" s="103"/>
      <c r="J40" s="103"/>
      <c r="K40" s="103"/>
      <c r="L40" s="18"/>
      <c r="M40" s="103"/>
      <c r="N40" s="103"/>
      <c r="O40" s="18"/>
      <c r="R40" s="18"/>
    </row>
  </sheetData>
  <mergeCells count="8">
    <mergeCell ref="S9:U9"/>
    <mergeCell ref="J17:L17"/>
    <mergeCell ref="J25:L25"/>
    <mergeCell ref="A9:C9"/>
    <mergeCell ref="D9:F9"/>
    <mergeCell ref="G9:I9"/>
    <mergeCell ref="M9:O9"/>
    <mergeCell ref="P9:R9"/>
  </mergeCells>
  <pageMargins left="0.7" right="0.7" top="0.75" bottom="0.75" header="0.3" footer="0.3"/>
  <pageSetup paperSize="9" scale="72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1875B-FD29-F240-8189-47D832D58661}">
  <dimension ref="B1:J30"/>
  <sheetViews>
    <sheetView workbookViewId="0">
      <selection activeCell="H43" sqref="H4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2" customWidth="1"/>
    <col min="4" max="4" width="25.33203125" style="1" customWidth="1"/>
    <col min="5" max="5" width="11.33203125" style="1" customWidth="1"/>
    <col min="6" max="6" width="13.33203125" style="152" customWidth="1"/>
    <col min="7" max="8" width="13.33203125" style="1" customWidth="1"/>
    <col min="9" max="9" width="8.5" style="1" customWidth="1"/>
    <col min="10" max="10" width="8.83203125" style="152"/>
    <col min="11" max="11" width="8.33203125" style="1" customWidth="1"/>
    <col min="12" max="16384" width="8.83203125" style="1"/>
  </cols>
  <sheetData>
    <row r="1" spans="2:10" ht="17" x14ac:dyDescent="0.2">
      <c r="D1" s="86"/>
    </row>
    <row r="2" spans="2:10" ht="16" x14ac:dyDescent="0.2">
      <c r="E2" s="151"/>
    </row>
    <row r="3" spans="2:10" ht="17" x14ac:dyDescent="0.2">
      <c r="B3" s="87"/>
      <c r="D3" s="86" t="s">
        <v>51</v>
      </c>
      <c r="F3" s="174" t="s">
        <v>135</v>
      </c>
      <c r="G3" s="175"/>
      <c r="H3" s="176"/>
    </row>
    <row r="4" spans="2:10" x14ac:dyDescent="0.2">
      <c r="B4" s="88"/>
      <c r="C4" s="88"/>
      <c r="D4" s="89"/>
      <c r="E4" s="89"/>
      <c r="F4" s="177" t="s">
        <v>136</v>
      </c>
      <c r="G4" s="202"/>
      <c r="H4" s="178"/>
    </row>
    <row r="5" spans="2:10" s="8" customFormat="1" ht="30" x14ac:dyDescent="0.2">
      <c r="B5" s="88" t="s">
        <v>68</v>
      </c>
      <c r="C5" s="88" t="s">
        <v>55</v>
      </c>
      <c r="D5" s="88" t="s">
        <v>69</v>
      </c>
      <c r="E5" s="90" t="s">
        <v>70</v>
      </c>
      <c r="F5" s="91" t="s">
        <v>132</v>
      </c>
      <c r="G5" s="53" t="s">
        <v>133</v>
      </c>
      <c r="H5" s="92" t="s">
        <v>134</v>
      </c>
      <c r="J5" s="53"/>
    </row>
    <row r="6" spans="2:10" x14ac:dyDescent="0.2">
      <c r="B6" s="93">
        <v>13</v>
      </c>
      <c r="C6" s="94" t="s">
        <v>153</v>
      </c>
      <c r="D6" s="95" t="s">
        <v>130</v>
      </c>
      <c r="E6" s="96">
        <f>Table572[[#This Row],[KOPVĒRTĒJUMS    ]]</f>
        <v>103</v>
      </c>
      <c r="F6" s="97">
        <v>3</v>
      </c>
      <c r="G6" s="94">
        <v>100</v>
      </c>
      <c r="H6" s="98">
        <v>103</v>
      </c>
    </row>
    <row r="7" spans="2:10" x14ac:dyDescent="0.2">
      <c r="B7" s="93">
        <v>2</v>
      </c>
      <c r="C7" s="94" t="s">
        <v>88</v>
      </c>
      <c r="D7" s="95" t="s">
        <v>40</v>
      </c>
      <c r="E7" s="96">
        <f>Table572[[#This Row],[KOPVĒRTĒJUMS    ]]</f>
        <v>89</v>
      </c>
      <c r="F7" s="97">
        <v>1</v>
      </c>
      <c r="G7" s="94">
        <v>88</v>
      </c>
      <c r="H7" s="98">
        <v>89</v>
      </c>
    </row>
    <row r="8" spans="2:10" x14ac:dyDescent="0.2">
      <c r="B8" s="93">
        <v>10</v>
      </c>
      <c r="C8" s="152" t="s">
        <v>122</v>
      </c>
      <c r="D8" s="99" t="s">
        <v>107</v>
      </c>
      <c r="E8" s="96">
        <f>Table572[[#This Row],[KOPVĒRTĒJUMS    ]]</f>
        <v>82</v>
      </c>
      <c r="F8" s="97">
        <v>4</v>
      </c>
      <c r="G8" s="94">
        <v>78</v>
      </c>
      <c r="H8" s="98">
        <v>82</v>
      </c>
    </row>
    <row r="9" spans="2:10" x14ac:dyDescent="0.2">
      <c r="B9" s="93">
        <v>9</v>
      </c>
      <c r="C9" s="94" t="s">
        <v>98</v>
      </c>
      <c r="D9" s="95" t="s">
        <v>43</v>
      </c>
      <c r="E9" s="96">
        <f>Table572[[#This Row],[KOPVĒRTĒJUMS    ]]</f>
        <v>73</v>
      </c>
      <c r="F9" s="97">
        <v>4</v>
      </c>
      <c r="G9" s="94">
        <v>69</v>
      </c>
      <c r="H9" s="98">
        <v>73</v>
      </c>
    </row>
    <row r="10" spans="2:10" x14ac:dyDescent="0.2">
      <c r="B10" s="93">
        <v>3</v>
      </c>
      <c r="C10" s="94" t="s">
        <v>86</v>
      </c>
      <c r="D10" s="95" t="s">
        <v>46</v>
      </c>
      <c r="E10" s="96">
        <f>Table572[[#This Row],[KOPVĒRTĒJUMS    ]]</f>
        <v>66</v>
      </c>
      <c r="F10" s="97">
        <v>12</v>
      </c>
      <c r="G10" s="94">
        <v>54</v>
      </c>
      <c r="H10" s="98">
        <v>66</v>
      </c>
    </row>
    <row r="11" spans="2:10" x14ac:dyDescent="0.2">
      <c r="B11" s="93">
        <v>16</v>
      </c>
      <c r="C11" s="142" t="s">
        <v>82</v>
      </c>
      <c r="D11" s="143" t="s">
        <v>83</v>
      </c>
      <c r="E11" s="96">
        <f>Table572[[#This Row],[KOPVĒRTĒJUMS    ]]</f>
        <v>64</v>
      </c>
      <c r="F11" s="147">
        <v>10</v>
      </c>
      <c r="G11" s="148">
        <v>54</v>
      </c>
      <c r="H11" s="145">
        <v>64</v>
      </c>
    </row>
    <row r="12" spans="2:10" x14ac:dyDescent="0.2">
      <c r="B12" s="93">
        <v>17</v>
      </c>
      <c r="C12" s="142" t="s">
        <v>149</v>
      </c>
      <c r="D12" s="146" t="s">
        <v>161</v>
      </c>
      <c r="E12" s="96">
        <f>Table572[[#This Row],[KOPVĒRTĒJUMS    ]]</f>
        <v>63</v>
      </c>
      <c r="F12" s="147">
        <v>2</v>
      </c>
      <c r="G12" s="148">
        <v>61</v>
      </c>
      <c r="H12" s="145">
        <v>63</v>
      </c>
    </row>
    <row r="13" spans="2:10" x14ac:dyDescent="0.2">
      <c r="B13" s="93">
        <v>1</v>
      </c>
      <c r="C13" s="94" t="s">
        <v>87</v>
      </c>
      <c r="D13" s="95" t="s">
        <v>39</v>
      </c>
      <c r="E13" s="96">
        <f>Table572[[#This Row],[KOPVĒRTĒJUMS    ]]</f>
        <v>62</v>
      </c>
      <c r="F13" s="97">
        <v>1</v>
      </c>
      <c r="G13" s="94">
        <v>61</v>
      </c>
      <c r="H13" s="98">
        <v>62</v>
      </c>
    </row>
    <row r="14" spans="2:10" x14ac:dyDescent="0.2">
      <c r="B14" s="93">
        <v>4</v>
      </c>
      <c r="C14" s="94" t="s">
        <v>49</v>
      </c>
      <c r="D14" s="95" t="s">
        <v>42</v>
      </c>
      <c r="E14" s="96">
        <f>Table572[[#This Row],[KOPVĒRTĒJUMS    ]]</f>
        <v>62</v>
      </c>
      <c r="F14" s="97">
        <v>8</v>
      </c>
      <c r="G14" s="94">
        <v>54</v>
      </c>
      <c r="H14" s="98">
        <v>62</v>
      </c>
    </row>
    <row r="15" spans="2:10" x14ac:dyDescent="0.2">
      <c r="B15" s="93">
        <v>7</v>
      </c>
      <c r="C15" s="94" t="s">
        <v>50</v>
      </c>
      <c r="D15" s="95" t="s">
        <v>72</v>
      </c>
      <c r="E15" s="96">
        <f>Table572[[#This Row],[KOPVĒRTĒJUMS    ]]</f>
        <v>62</v>
      </c>
      <c r="F15" s="97">
        <v>1</v>
      </c>
      <c r="G15" s="94">
        <v>61</v>
      </c>
      <c r="H15" s="98">
        <v>62</v>
      </c>
    </row>
    <row r="16" spans="2:10" x14ac:dyDescent="0.2">
      <c r="B16" s="93">
        <v>18</v>
      </c>
      <c r="C16" s="142" t="s">
        <v>152</v>
      </c>
      <c r="D16" s="143" t="s">
        <v>126</v>
      </c>
      <c r="E16" s="96">
        <f>Table572[[#This Row],[KOPVĒRTĒJUMS    ]]</f>
        <v>62</v>
      </c>
      <c r="F16" s="147">
        <v>1</v>
      </c>
      <c r="G16" s="148">
        <v>61</v>
      </c>
      <c r="H16" s="145">
        <v>62</v>
      </c>
    </row>
    <row r="17" spans="2:10" ht="15" customHeight="1" x14ac:dyDescent="0.2">
      <c r="B17" s="93">
        <v>11</v>
      </c>
      <c r="C17" s="94" t="s">
        <v>93</v>
      </c>
      <c r="D17" s="95" t="s">
        <v>36</v>
      </c>
      <c r="E17" s="96">
        <f>Table572[[#This Row],[KOPVĒRTĒJUMS    ]]</f>
        <v>60</v>
      </c>
      <c r="F17" s="97">
        <v>6</v>
      </c>
      <c r="G17" s="94">
        <v>54</v>
      </c>
      <c r="H17" s="98">
        <v>60</v>
      </c>
    </row>
    <row r="18" spans="2:10" s="51" customFormat="1" ht="15" customHeight="1" x14ac:dyDescent="0.2">
      <c r="B18" s="93">
        <v>19</v>
      </c>
      <c r="C18" s="94" t="s">
        <v>80</v>
      </c>
      <c r="D18" s="95" t="s">
        <v>81</v>
      </c>
      <c r="E18" s="96">
        <f>Table572[[#This Row],[KOPVĒRTĒJUMS    ]]</f>
        <v>57</v>
      </c>
      <c r="F18" s="147">
        <v>3</v>
      </c>
      <c r="G18" s="148">
        <v>54</v>
      </c>
      <c r="H18" s="145">
        <v>57</v>
      </c>
      <c r="J18" s="117"/>
    </row>
    <row r="19" spans="2:10" ht="15" customHeight="1" x14ac:dyDescent="0.2">
      <c r="B19" s="93">
        <v>5</v>
      </c>
      <c r="C19" s="94" t="s">
        <v>91</v>
      </c>
      <c r="D19" s="95" t="s">
        <v>35</v>
      </c>
      <c r="E19" s="96">
        <f>Table572[[#This Row],[KOPVĒRTĒJUMS    ]]</f>
        <v>56</v>
      </c>
      <c r="F19" s="97">
        <v>2</v>
      </c>
      <c r="G19" s="94">
        <v>54</v>
      </c>
      <c r="H19" s="98">
        <v>56</v>
      </c>
    </row>
    <row r="20" spans="2:10" ht="15" customHeight="1" x14ac:dyDescent="0.2">
      <c r="B20" s="93">
        <v>12</v>
      </c>
      <c r="C20" s="94" t="s">
        <v>99</v>
      </c>
      <c r="D20" s="95" t="s">
        <v>37</v>
      </c>
      <c r="E20" s="96">
        <f>Table572[[#This Row],[KOPVĒRTĒJUMS    ]]</f>
        <v>56</v>
      </c>
      <c r="F20" s="97">
        <v>2</v>
      </c>
      <c r="G20" s="94">
        <v>54</v>
      </c>
      <c r="H20" s="98">
        <v>56</v>
      </c>
    </row>
    <row r="21" spans="2:10" ht="15" customHeight="1" x14ac:dyDescent="0.2">
      <c r="B21" s="93">
        <v>20</v>
      </c>
      <c r="C21" s="142" t="s">
        <v>143</v>
      </c>
      <c r="D21" s="143" t="s">
        <v>162</v>
      </c>
      <c r="E21" s="96">
        <f>Table572[[#This Row],[KOPVĒRTĒJUMS    ]]</f>
        <v>56</v>
      </c>
      <c r="F21" s="147">
        <v>2</v>
      </c>
      <c r="G21" s="148">
        <v>54</v>
      </c>
      <c r="H21" s="145">
        <v>56</v>
      </c>
    </row>
    <row r="22" spans="2:10" ht="15" customHeight="1" x14ac:dyDescent="0.2">
      <c r="B22" s="93">
        <v>14</v>
      </c>
      <c r="C22" s="94" t="s">
        <v>97</v>
      </c>
      <c r="D22" s="95" t="s">
        <v>38</v>
      </c>
      <c r="E22" s="96">
        <f>Table572[[#This Row],[KOPVĒRTĒJUMS    ]]</f>
        <v>0.5</v>
      </c>
      <c r="F22" s="97">
        <v>0.5</v>
      </c>
      <c r="G22" s="94">
        <v>0</v>
      </c>
      <c r="H22" s="98">
        <v>0.5</v>
      </c>
    </row>
    <row r="23" spans="2:10" s="51" customFormat="1" ht="15" customHeight="1" x14ac:dyDescent="0.2">
      <c r="B23" s="93">
        <v>21</v>
      </c>
      <c r="C23" s="142" t="s">
        <v>147</v>
      </c>
      <c r="D23" s="143" t="s">
        <v>131</v>
      </c>
      <c r="E23" s="96">
        <f>Table572[[#This Row],[KOPVĒRTĒJUMS    ]]</f>
        <v>0.5</v>
      </c>
      <c r="F23" s="147">
        <v>0.5</v>
      </c>
      <c r="G23" s="148">
        <v>0</v>
      </c>
      <c r="H23" s="145">
        <v>0.5</v>
      </c>
      <c r="J23" s="117"/>
    </row>
    <row r="24" spans="2:10" ht="15" customHeight="1" x14ac:dyDescent="0.2">
      <c r="B24" s="93">
        <v>22</v>
      </c>
      <c r="C24" s="94" t="s">
        <v>78</v>
      </c>
      <c r="D24" s="95" t="s">
        <v>79</v>
      </c>
      <c r="E24" s="96">
        <f>Table572[[#This Row],[KOPVĒRTĒJUMS    ]]</f>
        <v>0.5</v>
      </c>
      <c r="F24" s="97">
        <v>0.5</v>
      </c>
      <c r="G24" s="94">
        <v>0</v>
      </c>
      <c r="H24" s="98">
        <v>0.5</v>
      </c>
    </row>
    <row r="25" spans="2:10" ht="15" customHeight="1" x14ac:dyDescent="0.2">
      <c r="B25" s="93">
        <v>6</v>
      </c>
      <c r="C25" s="94" t="s">
        <v>89</v>
      </c>
      <c r="D25" s="95" t="s">
        <v>65</v>
      </c>
      <c r="E25" s="96">
        <f>Table572[[#This Row],[KOPVĒRTĒJUMS    ]]</f>
        <v>0</v>
      </c>
      <c r="F25" s="97">
        <v>0</v>
      </c>
      <c r="G25" s="94">
        <v>0</v>
      </c>
      <c r="H25" s="98">
        <v>0</v>
      </c>
    </row>
    <row r="26" spans="2:10" ht="15" customHeight="1" x14ac:dyDescent="0.2">
      <c r="B26" s="93">
        <v>8</v>
      </c>
      <c r="C26" s="94" t="s">
        <v>92</v>
      </c>
      <c r="D26" s="95" t="s">
        <v>48</v>
      </c>
      <c r="E26" s="96">
        <f>Table572[[#This Row],[KOPVĒRTĒJUMS    ]]</f>
        <v>0</v>
      </c>
      <c r="F26" s="97">
        <v>0</v>
      </c>
      <c r="G26" s="94">
        <v>0</v>
      </c>
      <c r="H26" s="98">
        <v>0</v>
      </c>
    </row>
    <row r="27" spans="2:10" ht="15" customHeight="1" x14ac:dyDescent="0.2">
      <c r="B27" s="93">
        <v>15</v>
      </c>
      <c r="C27" s="94" t="s">
        <v>100</v>
      </c>
      <c r="D27" s="95" t="s">
        <v>45</v>
      </c>
      <c r="E27" s="96">
        <f>Table572[[#This Row],[KOPVĒRTĒJUMS    ]]</f>
        <v>0</v>
      </c>
      <c r="F27" s="97">
        <v>0</v>
      </c>
      <c r="G27" s="94">
        <v>0</v>
      </c>
      <c r="H27" s="98">
        <v>0</v>
      </c>
    </row>
    <row r="28" spans="2:10" ht="15" customHeight="1" x14ac:dyDescent="0.2">
      <c r="B28" s="93">
        <v>23</v>
      </c>
      <c r="C28" s="142" t="s">
        <v>155</v>
      </c>
      <c r="D28" s="143" t="s">
        <v>125</v>
      </c>
      <c r="E28" s="96">
        <f>Table572[[#This Row],[KOPVĒRTĒJUMS    ]]</f>
        <v>0</v>
      </c>
      <c r="F28" s="147">
        <v>0</v>
      </c>
      <c r="G28" s="148">
        <v>0</v>
      </c>
      <c r="H28" s="145">
        <v>0</v>
      </c>
    </row>
    <row r="29" spans="2:10" ht="15" customHeight="1" x14ac:dyDescent="0.2">
      <c r="B29" s="93">
        <v>24</v>
      </c>
      <c r="C29" s="142" t="s">
        <v>150</v>
      </c>
      <c r="D29" s="143" t="s">
        <v>151</v>
      </c>
      <c r="E29" s="96">
        <f>Table572[[#This Row],[KOPVĒRTĒJUMS    ]]</f>
        <v>0</v>
      </c>
      <c r="F29" s="147">
        <v>0</v>
      </c>
      <c r="G29" s="148">
        <v>0</v>
      </c>
      <c r="H29" s="145">
        <v>0</v>
      </c>
    </row>
    <row r="30" spans="2:10" ht="15" customHeight="1" x14ac:dyDescent="0.2">
      <c r="B30" s="93">
        <v>25</v>
      </c>
      <c r="C30" s="142" t="s">
        <v>144</v>
      </c>
      <c r="D30" s="143" t="s">
        <v>128</v>
      </c>
      <c r="E30" s="96">
        <f>Table572[[#This Row],[KOPVĒRTĒJUMS    ]]</f>
        <v>0</v>
      </c>
      <c r="F30" s="147">
        <v>0</v>
      </c>
      <c r="G30" s="148">
        <v>0</v>
      </c>
      <c r="H30" s="145">
        <v>0</v>
      </c>
    </row>
  </sheetData>
  <mergeCells count="2">
    <mergeCell ref="F3:H3"/>
    <mergeCell ref="F4:H4"/>
  </mergeCells>
  <conditionalFormatting sqref="C25:C27 C7:C19">
    <cfRule type="duplicateValues" dxfId="15" priority="72"/>
    <cfRule type="duplicateValues" dxfId="14" priority="73"/>
  </conditionalFormatting>
  <conditionalFormatting sqref="C6">
    <cfRule type="duplicateValues" dxfId="13" priority="78"/>
    <cfRule type="duplicateValues" dxfId="12" priority="79"/>
  </conditionalFormatting>
  <conditionalFormatting sqref="C28:C30">
    <cfRule type="duplicateValues" dxfId="11" priority="80"/>
    <cfRule type="duplicateValues" dxfId="10" priority="8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10AD-4659-E84B-824E-338FAC53661E}">
  <dimension ref="B1:V24"/>
  <sheetViews>
    <sheetView tabSelected="1" workbookViewId="0">
      <selection activeCell="G42" sqref="G4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0" customWidth="1"/>
    <col min="4" max="4" width="25.33203125" style="1" customWidth="1"/>
    <col min="5" max="5" width="11.33203125" style="1" customWidth="1"/>
    <col min="6" max="6" width="13.33203125" style="150" customWidth="1"/>
    <col min="7" max="8" width="13.33203125" style="1" customWidth="1"/>
    <col min="9" max="9" width="13.33203125" style="150" customWidth="1"/>
    <col min="10" max="11" width="13.33203125" style="1" customWidth="1"/>
    <col min="12" max="12" width="13.33203125" style="150" customWidth="1"/>
    <col min="13" max="14" width="13.33203125" style="1" customWidth="1"/>
    <col min="15" max="15" width="13.33203125" style="150" customWidth="1"/>
    <col min="16" max="17" width="13.33203125" style="1" customWidth="1"/>
    <col min="18" max="18" width="13.33203125" style="150" customWidth="1"/>
    <col min="19" max="20" width="13.33203125" style="1" customWidth="1"/>
    <col min="21" max="21" width="8.5" style="1" customWidth="1"/>
    <col min="22" max="22" width="8.83203125" style="150"/>
    <col min="23" max="23" width="8.33203125" style="1" customWidth="1"/>
    <col min="24" max="16384" width="8.83203125" style="1"/>
  </cols>
  <sheetData>
    <row r="1" spans="2:22" ht="17" x14ac:dyDescent="0.2">
      <c r="D1" s="86"/>
    </row>
    <row r="2" spans="2:22" ht="16" x14ac:dyDescent="0.2">
      <c r="E2" s="149"/>
    </row>
    <row r="3" spans="2:22" ht="17" x14ac:dyDescent="0.2">
      <c r="B3" s="87"/>
      <c r="D3" s="86" t="s">
        <v>51</v>
      </c>
      <c r="F3" s="174" t="s">
        <v>67</v>
      </c>
      <c r="G3" s="175"/>
      <c r="H3" s="176"/>
      <c r="I3" s="174" t="s">
        <v>84</v>
      </c>
      <c r="J3" s="175"/>
      <c r="K3" s="176"/>
      <c r="L3" s="174" t="s">
        <v>116</v>
      </c>
      <c r="M3" s="175"/>
      <c r="N3" s="176"/>
      <c r="O3" s="174" t="s">
        <v>120</v>
      </c>
      <c r="P3" s="175"/>
      <c r="Q3" s="176"/>
      <c r="R3" s="174" t="s">
        <v>135</v>
      </c>
      <c r="S3" s="175"/>
      <c r="T3" s="176"/>
    </row>
    <row r="4" spans="2:22" x14ac:dyDescent="0.2">
      <c r="B4" s="88"/>
      <c r="C4" s="88"/>
      <c r="D4" s="89"/>
      <c r="E4" s="89"/>
      <c r="F4" s="177" t="s">
        <v>85</v>
      </c>
      <c r="G4" s="170"/>
      <c r="H4" s="178"/>
      <c r="I4" s="177" t="s">
        <v>74</v>
      </c>
      <c r="J4" s="170"/>
      <c r="K4" s="178"/>
      <c r="L4" s="177" t="s">
        <v>115</v>
      </c>
      <c r="M4" s="170"/>
      <c r="N4" s="178"/>
      <c r="O4" s="177" t="s">
        <v>121</v>
      </c>
      <c r="P4" s="170"/>
      <c r="Q4" s="178"/>
      <c r="R4" s="177" t="s">
        <v>136</v>
      </c>
      <c r="S4" s="170"/>
      <c r="T4" s="178"/>
    </row>
    <row r="5" spans="2:22" s="8" customFormat="1" ht="30" x14ac:dyDescent="0.2">
      <c r="B5" s="88" t="s">
        <v>68</v>
      </c>
      <c r="C5" s="88" t="s">
        <v>55</v>
      </c>
      <c r="D5" s="88" t="s">
        <v>69</v>
      </c>
      <c r="E5" s="90" t="s">
        <v>70</v>
      </c>
      <c r="F5" s="91" t="s">
        <v>19</v>
      </c>
      <c r="G5" s="53" t="s">
        <v>32</v>
      </c>
      <c r="H5" s="92" t="s">
        <v>71</v>
      </c>
      <c r="I5" s="91" t="s">
        <v>75</v>
      </c>
      <c r="J5" s="53" t="s">
        <v>76</v>
      </c>
      <c r="K5" s="92" t="s">
        <v>77</v>
      </c>
      <c r="L5" s="91" t="s">
        <v>112</v>
      </c>
      <c r="M5" s="53" t="s">
        <v>113</v>
      </c>
      <c r="N5" s="92" t="s">
        <v>114</v>
      </c>
      <c r="O5" s="91" t="s">
        <v>117</v>
      </c>
      <c r="P5" s="53" t="s">
        <v>118</v>
      </c>
      <c r="Q5" s="92" t="s">
        <v>119</v>
      </c>
      <c r="R5" s="91" t="s">
        <v>132</v>
      </c>
      <c r="S5" s="53" t="s">
        <v>133</v>
      </c>
      <c r="T5" s="92" t="s">
        <v>134</v>
      </c>
      <c r="V5" s="53"/>
    </row>
    <row r="6" spans="2:22" x14ac:dyDescent="0.2">
      <c r="B6" s="93">
        <v>1</v>
      </c>
      <c r="C6" s="94" t="s">
        <v>87</v>
      </c>
      <c r="D6" s="95" t="s">
        <v>39</v>
      </c>
      <c r="E6" s="96">
        <f>Table5727[[#This Row],[KOPVĒRTĒJUMS]]+Table5727[[#This Row],[KOPVĒRTĒJUMS    ]]+Table5727[[#This Row],[KOPVĒRTĒJUMS ]]+Table5727[[#This Row],[KOPVĒRTĒJUMS  ]]+Table5727[[#This Row],[KOPVĒRTĒJUMS   ]]</f>
        <v>427</v>
      </c>
      <c r="F6" s="97">
        <v>6</v>
      </c>
      <c r="G6" s="94">
        <v>88</v>
      </c>
      <c r="H6" s="98">
        <f>Table5727[[#This Row],[KVALIFIKĀCIJA]]+Table5727[[#This Row],[FINĀLS]]</f>
        <v>94</v>
      </c>
      <c r="I6" s="97">
        <v>6</v>
      </c>
      <c r="J6" s="94">
        <v>61</v>
      </c>
      <c r="K6" s="98">
        <f>Table5727[[#This Row],[FINĀLS ]]+Table5727[[#This Row],[KVALIFIKĀCIJA ]]</f>
        <v>67</v>
      </c>
      <c r="L6" s="97">
        <v>12</v>
      </c>
      <c r="M6" s="94">
        <v>100</v>
      </c>
      <c r="N6" s="98">
        <f>Table5727[[#This Row],[KVALIFIKĀCIJA  ]]+Table5727[[#This Row],[FINĀLS  ]]</f>
        <v>112</v>
      </c>
      <c r="O6" s="97">
        <v>4</v>
      </c>
      <c r="P6" s="94">
        <v>88</v>
      </c>
      <c r="Q6" s="98">
        <f>Table5727[[#This Row],[KVALIFIKĀCIJA   ]]+Table5727[[#This Row],[FINĀLS   ]]</f>
        <v>92</v>
      </c>
      <c r="R6" s="97">
        <v>1</v>
      </c>
      <c r="S6" s="94">
        <v>61</v>
      </c>
      <c r="T6" s="98">
        <f>Table5727[[#This Row],[KVALIFIKĀCIJA    ]]+Table5727[[#This Row],[FINĀLS    ]]</f>
        <v>62</v>
      </c>
    </row>
    <row r="7" spans="2:22" x14ac:dyDescent="0.2">
      <c r="B7" s="93">
        <v>2</v>
      </c>
      <c r="C7" s="94" t="s">
        <v>88</v>
      </c>
      <c r="D7" s="95" t="s">
        <v>40</v>
      </c>
      <c r="E7" s="96">
        <f>Table5727[[#This Row],[KOPVĒRTĒJUMS]]+Table5727[[#This Row],[KOPVĒRTĒJUMS    ]]+Table5727[[#This Row],[KOPVĒRTĒJUMS ]]+Table5727[[#This Row],[KOPVĒRTĒJUMS  ]]+Table5727[[#This Row],[KOPVĒRTĒJUMS   ]]</f>
        <v>380</v>
      </c>
      <c r="F7" s="97">
        <v>2</v>
      </c>
      <c r="G7" s="94">
        <v>78</v>
      </c>
      <c r="H7" s="98">
        <f>Table5727[[#This Row],[KVALIFIKĀCIJA]]+Table5727[[#This Row],[FINĀLS]]</f>
        <v>80</v>
      </c>
      <c r="I7" s="97">
        <v>8</v>
      </c>
      <c r="J7" s="94">
        <v>54</v>
      </c>
      <c r="K7" s="98">
        <f>Table5727[[#This Row],[FINĀLS ]]+Table5727[[#This Row],[KVALIFIKĀCIJA ]]</f>
        <v>62</v>
      </c>
      <c r="L7" s="97">
        <v>4</v>
      </c>
      <c r="M7" s="94">
        <v>78</v>
      </c>
      <c r="N7" s="98">
        <f>Table5727[[#This Row],[KVALIFIKĀCIJA  ]]+Table5727[[#This Row],[FINĀLS  ]]</f>
        <v>82</v>
      </c>
      <c r="O7" s="97">
        <v>6</v>
      </c>
      <c r="P7" s="94">
        <v>61</v>
      </c>
      <c r="Q7" s="98">
        <f>Table5727[[#This Row],[KVALIFIKĀCIJA   ]]+Table5727[[#This Row],[FINĀLS   ]]</f>
        <v>67</v>
      </c>
      <c r="R7" s="97">
        <v>1</v>
      </c>
      <c r="S7" s="94">
        <v>88</v>
      </c>
      <c r="T7" s="98">
        <f>Table5727[[#This Row],[KVALIFIKĀCIJA    ]]+Table5727[[#This Row],[FINĀLS    ]]</f>
        <v>89</v>
      </c>
    </row>
    <row r="8" spans="2:22" x14ac:dyDescent="0.2">
      <c r="B8" s="93">
        <v>3</v>
      </c>
      <c r="C8" s="94" t="s">
        <v>86</v>
      </c>
      <c r="D8" s="95" t="s">
        <v>46</v>
      </c>
      <c r="E8" s="96">
        <f>Table5727[[#This Row],[KOPVĒRTĒJUMS]]+Table5727[[#This Row],[KOPVĒRTĒJUMS    ]]+Table5727[[#This Row],[KOPVĒRTĒJUMS ]]+Table5727[[#This Row],[KOPVĒRTĒJUMS  ]]+Table5727[[#This Row],[KOPVĒRTĒJUMS   ]]</f>
        <v>345</v>
      </c>
      <c r="F8" s="97">
        <v>10</v>
      </c>
      <c r="G8" s="94">
        <v>100</v>
      </c>
      <c r="H8" s="98">
        <f>Table5727[[#This Row],[KVALIFIKĀCIJA]]+Table5727[[#This Row],[FINĀLS]]</f>
        <v>110</v>
      </c>
      <c r="I8" s="97">
        <v>1</v>
      </c>
      <c r="J8" s="94">
        <v>54</v>
      </c>
      <c r="K8" s="98">
        <f>Table5727[[#This Row],[FINĀLS ]]+Table5727[[#This Row],[KVALIFIKĀCIJA ]]</f>
        <v>55</v>
      </c>
      <c r="L8" s="97">
        <v>3</v>
      </c>
      <c r="M8" s="94">
        <v>54</v>
      </c>
      <c r="N8" s="98">
        <f>Table5727[[#This Row],[KVALIFIKĀCIJA  ]]+Table5727[[#This Row],[FINĀLS  ]]</f>
        <v>57</v>
      </c>
      <c r="O8" s="97">
        <v>3</v>
      </c>
      <c r="P8" s="94">
        <v>54</v>
      </c>
      <c r="Q8" s="98">
        <f>Table5727[[#This Row],[KVALIFIKĀCIJA   ]]+Table5727[[#This Row],[FINĀLS   ]]</f>
        <v>57</v>
      </c>
      <c r="R8" s="97">
        <v>12</v>
      </c>
      <c r="S8" s="94">
        <v>54</v>
      </c>
      <c r="T8" s="98">
        <f>Table5727[[#This Row],[KVALIFIKĀCIJA    ]]+Table5727[[#This Row],[FINĀLS    ]]</f>
        <v>66</v>
      </c>
    </row>
    <row r="9" spans="2:22" x14ac:dyDescent="0.2">
      <c r="B9" s="93">
        <v>4</v>
      </c>
      <c r="C9" s="94" t="s">
        <v>49</v>
      </c>
      <c r="D9" s="95" t="s">
        <v>42</v>
      </c>
      <c r="E9" s="96">
        <f>Table5727[[#This Row],[KOPVĒRTĒJUMS]]+Table5727[[#This Row],[KOPVĒRTĒJUMS    ]]+Table5727[[#This Row],[KOPVĒRTĒJUMS ]]+Table5727[[#This Row],[KOPVĒRTĒJUMS  ]]+Table5727[[#This Row],[KOPVĒRTĒJUMS   ]]</f>
        <v>334</v>
      </c>
      <c r="F9" s="97">
        <v>1</v>
      </c>
      <c r="G9" s="94">
        <v>54</v>
      </c>
      <c r="H9" s="98">
        <f>Table5727[[#This Row],[KVALIFIKĀCIJA]]+Table5727[[#This Row],[FINĀLS]]</f>
        <v>55</v>
      </c>
      <c r="I9" s="97">
        <v>4</v>
      </c>
      <c r="J9" s="94">
        <v>100</v>
      </c>
      <c r="K9" s="98">
        <f>Table5727[[#This Row],[FINĀLS ]]+Table5727[[#This Row],[KVALIFIKĀCIJA ]]</f>
        <v>104</v>
      </c>
      <c r="L9" s="97">
        <v>2</v>
      </c>
      <c r="M9" s="94">
        <v>54</v>
      </c>
      <c r="N9" s="98">
        <f>Table5727[[#This Row],[KVALIFIKĀCIJA  ]]+Table5727[[#This Row],[FINĀLS  ]]</f>
        <v>56</v>
      </c>
      <c r="O9" s="97">
        <v>3</v>
      </c>
      <c r="P9" s="94">
        <v>54</v>
      </c>
      <c r="Q9" s="98">
        <f>Table5727[[#This Row],[KVALIFIKĀCIJA   ]]+Table5727[[#This Row],[FINĀLS   ]]</f>
        <v>57</v>
      </c>
      <c r="R9" s="97">
        <v>8</v>
      </c>
      <c r="S9" s="94">
        <v>54</v>
      </c>
      <c r="T9" s="98">
        <f>Table5727[[#This Row],[KVALIFIKĀCIJA    ]]+Table5727[[#This Row],[FINĀLS    ]]</f>
        <v>62</v>
      </c>
    </row>
    <row r="10" spans="2:22" x14ac:dyDescent="0.2">
      <c r="B10" s="93">
        <v>5</v>
      </c>
      <c r="C10" s="94" t="s">
        <v>91</v>
      </c>
      <c r="D10" s="95" t="s">
        <v>35</v>
      </c>
      <c r="E10" s="96">
        <f>Table5727[[#This Row],[KOPVĒRTĒJUMS]]+Table5727[[#This Row],[KOPVĒRTĒJUMS    ]]+Table5727[[#This Row],[KOPVĒRTĒJUMS ]]+Table5727[[#This Row],[KOPVĒRTĒJUMS  ]]+Table5727[[#This Row],[KOPVĒRTĒJUMS   ]]</f>
        <v>319</v>
      </c>
      <c r="F10" s="97">
        <v>12</v>
      </c>
      <c r="G10" s="94">
        <v>61</v>
      </c>
      <c r="H10" s="98">
        <f>Table5727[[#This Row],[KVALIFIKĀCIJA]]+Table5727[[#This Row],[FINĀLS]]</f>
        <v>73</v>
      </c>
      <c r="I10" s="97">
        <v>1</v>
      </c>
      <c r="J10" s="94">
        <v>54</v>
      </c>
      <c r="K10" s="98">
        <f>Table5727[[#This Row],[FINĀLS ]]+Table5727[[#This Row],[KVALIFIKĀCIJA ]]</f>
        <v>55</v>
      </c>
      <c r="L10" s="97">
        <v>2</v>
      </c>
      <c r="M10" s="94">
        <v>61</v>
      </c>
      <c r="N10" s="98">
        <f>Table5727[[#This Row],[KVALIFIKĀCIJA  ]]+Table5727[[#This Row],[FINĀLS  ]]</f>
        <v>63</v>
      </c>
      <c r="O10" s="97">
        <v>3</v>
      </c>
      <c r="P10" s="94">
        <v>69</v>
      </c>
      <c r="Q10" s="98">
        <f>Table5727[[#This Row],[KVALIFIKĀCIJA   ]]+Table5727[[#This Row],[FINĀLS   ]]</f>
        <v>72</v>
      </c>
      <c r="R10" s="97">
        <v>2</v>
      </c>
      <c r="S10" s="94">
        <v>54</v>
      </c>
      <c r="T10" s="98">
        <f>Table5727[[#This Row],[KVALIFIKĀCIJA    ]]+Table5727[[#This Row],[FINĀLS    ]]</f>
        <v>56</v>
      </c>
    </row>
    <row r="11" spans="2:22" x14ac:dyDescent="0.2">
      <c r="B11" s="93">
        <v>6</v>
      </c>
      <c r="C11" s="94" t="s">
        <v>89</v>
      </c>
      <c r="D11" s="95" t="s">
        <v>65</v>
      </c>
      <c r="E11" s="96">
        <f>Table5727[[#This Row],[KOPVĒRTĒJUMS]]+Table5727[[#This Row],[KOPVĒRTĒJUMS    ]]+Table5727[[#This Row],[KOPVĒRTĒJUMS ]]+Table5727[[#This Row],[KOPVĒRTĒJUMS  ]]+Table5727[[#This Row],[KOPVĒRTĒJUMS   ]]</f>
        <v>303</v>
      </c>
      <c r="F11" s="97">
        <v>4</v>
      </c>
      <c r="G11" s="94">
        <v>61</v>
      </c>
      <c r="H11" s="98">
        <f>Table5727[[#This Row],[KVALIFIKĀCIJA]]+Table5727[[#This Row],[FINĀLS]]</f>
        <v>65</v>
      </c>
      <c r="I11" s="97">
        <v>2</v>
      </c>
      <c r="J11" s="94">
        <v>69</v>
      </c>
      <c r="K11" s="98">
        <f>Table5727[[#This Row],[FINĀLS ]]+Table5727[[#This Row],[KVALIFIKĀCIJA ]]</f>
        <v>71</v>
      </c>
      <c r="L11" s="97">
        <v>3</v>
      </c>
      <c r="M11" s="94">
        <v>61</v>
      </c>
      <c r="N11" s="98">
        <f>Table5727[[#This Row],[KVALIFIKĀCIJA  ]]+Table5727[[#This Row],[FINĀLS  ]]</f>
        <v>64</v>
      </c>
      <c r="O11" s="97">
        <v>3</v>
      </c>
      <c r="P11" s="94">
        <v>100</v>
      </c>
      <c r="Q11" s="98">
        <f>Table5727[[#This Row],[KVALIFIKĀCIJA   ]]+Table5727[[#This Row],[FINĀLS   ]]</f>
        <v>103</v>
      </c>
      <c r="R11" s="97">
        <v>0</v>
      </c>
      <c r="S11" s="94">
        <v>0</v>
      </c>
      <c r="T11" s="98">
        <f>Table5727[[#This Row],[KVALIFIKĀCIJA    ]]+Table5727[[#This Row],[FINĀLS    ]]</f>
        <v>0</v>
      </c>
    </row>
    <row r="12" spans="2:22" x14ac:dyDescent="0.2">
      <c r="B12" s="93">
        <v>7</v>
      </c>
      <c r="C12" s="94" t="s">
        <v>50</v>
      </c>
      <c r="D12" s="95" t="s">
        <v>72</v>
      </c>
      <c r="E12" s="96">
        <f>Table5727[[#This Row],[KOPVĒRTĒJUMS]]+Table5727[[#This Row],[KOPVĒRTĒJUMS    ]]+Table5727[[#This Row],[KOPVĒRTĒJUMS ]]+Table5727[[#This Row],[KOPVĒRTĒJUMS  ]]+Table5727[[#This Row],[KOPVĒRTĒJUMS   ]]</f>
        <v>299</v>
      </c>
      <c r="F12" s="97">
        <v>1</v>
      </c>
      <c r="G12" s="94">
        <v>54</v>
      </c>
      <c r="H12" s="98">
        <f>Table5727[[#This Row],[KVALIFIKĀCIJA]]+Table5727[[#This Row],[FINĀLS]]</f>
        <v>55</v>
      </c>
      <c r="I12" s="97">
        <v>4</v>
      </c>
      <c r="J12" s="94">
        <v>54</v>
      </c>
      <c r="K12" s="98">
        <f>Table5727[[#This Row],[FINĀLS ]]+Table5727[[#This Row],[KVALIFIKĀCIJA ]]</f>
        <v>58</v>
      </c>
      <c r="L12" s="97">
        <v>8</v>
      </c>
      <c r="M12" s="94">
        <v>54</v>
      </c>
      <c r="N12" s="98">
        <f>Table5727[[#This Row],[KVALIFIKĀCIJA  ]]+Table5727[[#This Row],[FINĀLS  ]]</f>
        <v>62</v>
      </c>
      <c r="O12" s="97">
        <v>1</v>
      </c>
      <c r="P12" s="94">
        <v>61</v>
      </c>
      <c r="Q12" s="98">
        <f>Table5727[[#This Row],[KVALIFIKĀCIJA   ]]+Table5727[[#This Row],[FINĀLS   ]]</f>
        <v>62</v>
      </c>
      <c r="R12" s="97">
        <v>1</v>
      </c>
      <c r="S12" s="94">
        <v>61</v>
      </c>
      <c r="T12" s="98">
        <f>Table5727[[#This Row],[KVALIFIKĀCIJA    ]]+Table5727[[#This Row],[FINĀLS    ]]</f>
        <v>62</v>
      </c>
    </row>
    <row r="13" spans="2:22" x14ac:dyDescent="0.2">
      <c r="B13" s="93">
        <v>8</v>
      </c>
      <c r="C13" s="94" t="s">
        <v>94</v>
      </c>
      <c r="D13" s="95" t="s">
        <v>41</v>
      </c>
      <c r="E13" s="96">
        <f>Table5727[[#This Row],[KOPVĒRTĒJUMS]]+Table5727[[#This Row],[KOPVĒRTĒJUMS    ]]+Table5727[[#This Row],[KOPVĒRTĒJUMS ]]+Table5727[[#This Row],[KOPVĒRTĒJUMS  ]]+Table5727[[#This Row],[KOPVĒRTĒJUMS   ]]</f>
        <v>233</v>
      </c>
      <c r="F13" s="97">
        <v>8</v>
      </c>
      <c r="G13" s="94">
        <v>61</v>
      </c>
      <c r="H13" s="98">
        <f>Table5727[[#This Row],[KVALIFIKĀCIJA]]+Table5727[[#This Row],[FINĀLS]]</f>
        <v>69</v>
      </c>
      <c r="I13" s="97"/>
      <c r="J13" s="94"/>
      <c r="K13" s="98"/>
      <c r="L13" s="97">
        <v>10</v>
      </c>
      <c r="M13" s="94">
        <v>88</v>
      </c>
      <c r="N13" s="98">
        <f>Table5727[[#This Row],[KVALIFIKĀCIJA  ]]+Table5727[[#This Row],[FINĀLS  ]]</f>
        <v>98</v>
      </c>
      <c r="O13" s="97">
        <v>12</v>
      </c>
      <c r="P13" s="94">
        <v>54</v>
      </c>
      <c r="Q13" s="98">
        <f>Table5727[[#This Row],[KVALIFIKĀCIJA   ]]+Table5727[[#This Row],[FINĀLS   ]]</f>
        <v>66</v>
      </c>
      <c r="R13" s="97"/>
      <c r="S13" s="94"/>
      <c r="T13" s="98"/>
    </row>
    <row r="14" spans="2:22" x14ac:dyDescent="0.2">
      <c r="B14" s="93">
        <v>9</v>
      </c>
      <c r="C14" s="94" t="s">
        <v>92</v>
      </c>
      <c r="D14" s="95" t="s">
        <v>48</v>
      </c>
      <c r="E14" s="96">
        <f>Table5727[[#This Row],[KOPVĒRTĒJUMS]]+Table5727[[#This Row],[KOPVĒRTĒJUMS    ]]+Table5727[[#This Row],[KOPVĒRTĒJUMS ]]+Table5727[[#This Row],[KOPVĒRTĒJUMS  ]]+Table5727[[#This Row],[KOPVĒRTĒJUMS   ]]</f>
        <v>223.5</v>
      </c>
      <c r="F14" s="97">
        <v>1</v>
      </c>
      <c r="G14" s="94">
        <v>54</v>
      </c>
      <c r="H14" s="98">
        <f>Table5727[[#This Row],[KVALIFIKĀCIJA]]+Table5727[[#This Row],[FINĀLS]]</f>
        <v>55</v>
      </c>
      <c r="I14" s="97">
        <v>1</v>
      </c>
      <c r="J14" s="94">
        <v>61</v>
      </c>
      <c r="K14" s="98">
        <f>Table5727[[#This Row],[FINĀLS ]]+Table5727[[#This Row],[KVALIFIKĀCIJA ]]</f>
        <v>62</v>
      </c>
      <c r="L14" s="97">
        <v>0.5</v>
      </c>
      <c r="M14" s="94">
        <v>24</v>
      </c>
      <c r="N14" s="98">
        <f>Table5727[[#This Row],[KVALIFIKĀCIJA  ]]+Table5727[[#This Row],[FINĀLS  ]]</f>
        <v>24.5</v>
      </c>
      <c r="O14" s="97">
        <v>4</v>
      </c>
      <c r="P14" s="94">
        <v>78</v>
      </c>
      <c r="Q14" s="98">
        <f>Table5727[[#This Row],[KVALIFIKĀCIJA   ]]+Table5727[[#This Row],[FINĀLS   ]]</f>
        <v>82</v>
      </c>
      <c r="R14" s="97">
        <v>0</v>
      </c>
      <c r="S14" s="94">
        <v>0</v>
      </c>
      <c r="T14" s="98">
        <f>Table5727[[#This Row],[KVALIFIKĀCIJA    ]]+Table5727[[#This Row],[FINĀLS    ]]</f>
        <v>0</v>
      </c>
    </row>
    <row r="15" spans="2:22" x14ac:dyDescent="0.2">
      <c r="B15" s="93">
        <v>10</v>
      </c>
      <c r="C15" s="94" t="s">
        <v>98</v>
      </c>
      <c r="D15" s="95" t="s">
        <v>43</v>
      </c>
      <c r="E15" s="96">
        <f>Table5727[[#This Row],[KOPVĒRTĒJUMS]]+Table5727[[#This Row],[KOPVĒRTĒJUMS    ]]+Table5727[[#This Row],[KOPVĒRTĒJUMS ]]+Table5727[[#This Row],[KOPVĒRTĒJUMS  ]]+Table5727[[#This Row],[KOPVĒRTĒJUMS   ]]</f>
        <v>215.5</v>
      </c>
      <c r="F15" s="97">
        <v>2</v>
      </c>
      <c r="G15" s="94">
        <v>54</v>
      </c>
      <c r="H15" s="98">
        <f>Table5727[[#This Row],[KVALIFIKĀCIJA]]+Table5727[[#This Row],[FINĀLS]]</f>
        <v>56</v>
      </c>
      <c r="I15" s="97"/>
      <c r="J15" s="94"/>
      <c r="K15" s="98"/>
      <c r="L15" s="97">
        <v>0.5</v>
      </c>
      <c r="M15" s="94">
        <v>24</v>
      </c>
      <c r="N15" s="98">
        <f>Table5727[[#This Row],[KVALIFIKĀCIJA  ]]+Table5727[[#This Row],[FINĀLS  ]]</f>
        <v>24.5</v>
      </c>
      <c r="O15" s="97">
        <v>1</v>
      </c>
      <c r="P15" s="94">
        <v>61</v>
      </c>
      <c r="Q15" s="98">
        <f>Table5727[[#This Row],[KVALIFIKĀCIJA   ]]+Table5727[[#This Row],[FINĀLS   ]]</f>
        <v>62</v>
      </c>
      <c r="R15" s="97">
        <v>4</v>
      </c>
      <c r="S15" s="94">
        <v>69</v>
      </c>
      <c r="T15" s="98">
        <f>Table5727[[#This Row],[KVALIFIKĀCIJA    ]]+Table5727[[#This Row],[FINĀLS    ]]</f>
        <v>73</v>
      </c>
    </row>
    <row r="16" spans="2:22" x14ac:dyDescent="0.2">
      <c r="B16" s="93">
        <v>11</v>
      </c>
      <c r="C16" s="150" t="s">
        <v>122</v>
      </c>
      <c r="D16" s="99" t="s">
        <v>107</v>
      </c>
      <c r="E16" s="96">
        <f>Table5727[[#This Row],[KOPVĒRTĒJUMS]]+Table5727[[#This Row],[KOPVĒRTĒJUMS    ]]+Table5727[[#This Row],[KOPVĒRTĒJUMS ]]+Table5727[[#This Row],[KOPVĒRTĒJUMS  ]]+Table5727[[#This Row],[KOPVĒRTĒJUMS   ]]</f>
        <v>211</v>
      </c>
      <c r="F16" s="97"/>
      <c r="G16" s="94"/>
      <c r="H16" s="98"/>
      <c r="I16" s="97"/>
      <c r="J16" s="94"/>
      <c r="K16" s="98"/>
      <c r="L16" s="97">
        <v>6</v>
      </c>
      <c r="M16" s="94">
        <v>61</v>
      </c>
      <c r="N16" s="98">
        <f>Table5727[[#This Row],[KVALIFIKĀCIJA  ]]+Table5727[[#This Row],[FINĀLS  ]]</f>
        <v>67</v>
      </c>
      <c r="O16" s="97">
        <v>8</v>
      </c>
      <c r="P16" s="94">
        <v>54</v>
      </c>
      <c r="Q16" s="98">
        <f>Table5727[[#This Row],[KVALIFIKĀCIJA   ]]+Table5727[[#This Row],[FINĀLS   ]]</f>
        <v>62</v>
      </c>
      <c r="R16" s="97">
        <v>4</v>
      </c>
      <c r="S16" s="94">
        <v>78</v>
      </c>
      <c r="T16" s="98">
        <f>Table5727[[#This Row],[KVALIFIKĀCIJA    ]]+Table5727[[#This Row],[FINĀLS    ]]</f>
        <v>82</v>
      </c>
    </row>
    <row r="17" spans="2:22" x14ac:dyDescent="0.2">
      <c r="B17" s="93">
        <v>12</v>
      </c>
      <c r="C17" s="94" t="s">
        <v>90</v>
      </c>
      <c r="D17" s="95" t="s">
        <v>66</v>
      </c>
      <c r="E17" s="96">
        <f>Table5727[[#This Row],[KOPVĒRTĒJUMS]]+Table5727[[#This Row],[KOPVĒRTĒJUMS    ]]+Table5727[[#This Row],[KOPVĒRTĒJUMS ]]+Table5727[[#This Row],[KOPVĒRTĒJUMS  ]]+Table5727[[#This Row],[KOPVĒRTĒJUMS   ]]</f>
        <v>199</v>
      </c>
      <c r="F17" s="97">
        <v>3</v>
      </c>
      <c r="G17" s="94">
        <v>69</v>
      </c>
      <c r="H17" s="98">
        <f>Table5727[[#This Row],[KVALIFIKĀCIJA]]+Table5727[[#This Row],[FINĀLS]]</f>
        <v>72</v>
      </c>
      <c r="I17" s="97">
        <v>3</v>
      </c>
      <c r="J17" s="94">
        <v>54</v>
      </c>
      <c r="K17" s="98">
        <f>Table5727[[#This Row],[FINĀLS ]]+Table5727[[#This Row],[KVALIFIKĀCIJA ]]</f>
        <v>57</v>
      </c>
      <c r="L17" s="97">
        <v>1</v>
      </c>
      <c r="M17" s="94">
        <v>69</v>
      </c>
      <c r="N17" s="98">
        <f>Table5727[[#This Row],[KVALIFIKĀCIJA  ]]+Table5727[[#This Row],[FINĀLS  ]]</f>
        <v>70</v>
      </c>
      <c r="O17" s="97"/>
      <c r="P17" s="94"/>
      <c r="Q17" s="98"/>
      <c r="R17" s="97"/>
      <c r="S17" s="94"/>
      <c r="T17" s="98"/>
    </row>
    <row r="18" spans="2:22" x14ac:dyDescent="0.2">
      <c r="B18" s="93">
        <v>13</v>
      </c>
      <c r="C18" s="94" t="s">
        <v>95</v>
      </c>
      <c r="D18" s="95" t="s">
        <v>44</v>
      </c>
      <c r="E18" s="96">
        <f>Table5727[[#This Row],[KOPVĒRTĒJUMS]]+Table5727[[#This Row],[KOPVĒRTĒJUMS    ]]+Table5727[[#This Row],[KOPVĒRTĒJUMS ]]+Table5727[[#This Row],[KOPVĒRTĒJUMS  ]]+Table5727[[#This Row],[KOPVĒRTĒJUMS   ]]</f>
        <v>184</v>
      </c>
      <c r="F18" s="97">
        <v>3</v>
      </c>
      <c r="G18" s="94">
        <v>61</v>
      </c>
      <c r="H18" s="98">
        <f>Table5727[[#This Row],[KVALIFIKĀCIJA]]+Table5727[[#This Row],[FINĀLS]]</f>
        <v>64</v>
      </c>
      <c r="I18" s="97"/>
      <c r="J18" s="94"/>
      <c r="K18" s="98"/>
      <c r="L18" s="97">
        <v>2</v>
      </c>
      <c r="M18" s="94">
        <v>54</v>
      </c>
      <c r="N18" s="98">
        <f>Table5727[[#This Row],[KVALIFIKĀCIJA  ]]+Table5727[[#This Row],[FINĀLS  ]]</f>
        <v>56</v>
      </c>
      <c r="O18" s="97">
        <v>10</v>
      </c>
      <c r="P18" s="94">
        <v>54</v>
      </c>
      <c r="Q18" s="98">
        <f>Table5727[[#This Row],[KVALIFIKĀCIJA   ]]+Table5727[[#This Row],[FINĀLS   ]]</f>
        <v>64</v>
      </c>
      <c r="R18" s="97"/>
      <c r="S18" s="94"/>
      <c r="T18" s="98"/>
    </row>
    <row r="19" spans="2:22" x14ac:dyDescent="0.2">
      <c r="B19" s="93">
        <v>14</v>
      </c>
      <c r="C19" s="94" t="s">
        <v>93</v>
      </c>
      <c r="D19" s="95" t="s">
        <v>36</v>
      </c>
      <c r="E19" s="96">
        <f>Table5727[[#This Row],[KOPVĒRTĒJUMS]]+Table5727[[#This Row],[KOPVĒRTĒJUMS    ]]+Table5727[[#This Row],[KOPVĒRTĒJUMS ]]+Table5727[[#This Row],[KOPVĒRTĒJUMS  ]]+Table5727[[#This Row],[KOPVĒRTĒJUMS   ]]</f>
        <v>175</v>
      </c>
      <c r="F19" s="97">
        <v>4</v>
      </c>
      <c r="G19" s="94">
        <v>54</v>
      </c>
      <c r="H19" s="98">
        <f>Table5727[[#This Row],[KVALIFIKĀCIJA]]+Table5727[[#This Row],[FINĀLS]]</f>
        <v>58</v>
      </c>
      <c r="I19" s="97">
        <v>3</v>
      </c>
      <c r="J19" s="94">
        <v>54</v>
      </c>
      <c r="K19" s="98">
        <f>Table5727[[#This Row],[FINĀLS ]]+Table5727[[#This Row],[KVALIFIKĀCIJA ]]</f>
        <v>57</v>
      </c>
      <c r="L19" s="97"/>
      <c r="M19" s="94"/>
      <c r="N19" s="98"/>
      <c r="O19" s="97"/>
      <c r="P19" s="94"/>
      <c r="Q19" s="98"/>
      <c r="R19" s="97">
        <v>6</v>
      </c>
      <c r="S19" s="94">
        <v>54</v>
      </c>
      <c r="T19" s="98">
        <f>Table5727[[#This Row],[KVALIFIKĀCIJA    ]]+Table5727[[#This Row],[FINĀLS    ]]</f>
        <v>60</v>
      </c>
    </row>
    <row r="20" spans="2:22" ht="15" customHeight="1" x14ac:dyDescent="0.2">
      <c r="B20" s="93">
        <v>15</v>
      </c>
      <c r="C20" s="94" t="s">
        <v>96</v>
      </c>
      <c r="D20" s="95" t="s">
        <v>47</v>
      </c>
      <c r="E20" s="96">
        <f>Table5727[[#This Row],[KOPVĒRTĒJUMS]]+Table5727[[#This Row],[KOPVĒRTĒJUMS    ]]+Table5727[[#This Row],[KOPVĒRTĒJUMS ]]+Table5727[[#This Row],[KOPVĒRTĒJUMS  ]]+Table5727[[#This Row],[KOPVĒRTĒJUMS   ]]</f>
        <v>111</v>
      </c>
      <c r="F20" s="97">
        <v>2</v>
      </c>
      <c r="G20" s="94">
        <v>54</v>
      </c>
      <c r="H20" s="98">
        <f>Table5727[[#This Row],[KVALIFIKĀCIJA]]+Table5727[[#This Row],[FINĀLS]]</f>
        <v>56</v>
      </c>
      <c r="I20" s="97"/>
      <c r="J20" s="94"/>
      <c r="K20" s="98"/>
      <c r="L20" s="97">
        <v>1</v>
      </c>
      <c r="M20" s="94">
        <v>54</v>
      </c>
      <c r="N20" s="98">
        <f>Table5727[[#This Row],[KVALIFIKĀCIJA  ]]+Table5727[[#This Row],[FINĀLS  ]]</f>
        <v>55</v>
      </c>
      <c r="O20" s="97"/>
      <c r="P20" s="94"/>
      <c r="Q20" s="98"/>
      <c r="R20" s="97"/>
      <c r="S20" s="94"/>
      <c r="T20" s="98"/>
    </row>
    <row r="21" spans="2:22" ht="15" customHeight="1" x14ac:dyDescent="0.2">
      <c r="B21" s="93">
        <v>16</v>
      </c>
      <c r="C21" s="94" t="s">
        <v>97</v>
      </c>
      <c r="D21" s="95" t="s">
        <v>38</v>
      </c>
      <c r="E21" s="96">
        <f>Table5727[[#This Row],[KOPVĒRTĒJUMS]]+Table5727[[#This Row],[KOPVĒRTĒJUMS    ]]+Table5727[[#This Row],[KOPVĒRTĒJUMS ]]+Table5727[[#This Row],[KOPVĒRTĒJUMS  ]]+Table5727[[#This Row],[KOPVĒRTĒJUMS   ]]</f>
        <v>81</v>
      </c>
      <c r="F21" s="97">
        <v>2</v>
      </c>
      <c r="G21" s="94">
        <v>54</v>
      </c>
      <c r="H21" s="98">
        <f>Table5727[[#This Row],[KVALIFIKĀCIJA]]+Table5727[[#This Row],[FINĀLS]]</f>
        <v>56</v>
      </c>
      <c r="I21" s="97">
        <v>0</v>
      </c>
      <c r="J21" s="94">
        <v>0</v>
      </c>
      <c r="K21" s="98">
        <f>Table5727[[#This Row],[FINĀLS ]]+Table5727[[#This Row],[KVALIFIKĀCIJA ]]</f>
        <v>0</v>
      </c>
      <c r="L21" s="97">
        <v>0.5</v>
      </c>
      <c r="M21" s="94">
        <v>24</v>
      </c>
      <c r="N21" s="98">
        <f>Table5727[[#This Row],[KVALIFIKĀCIJA  ]]+Table5727[[#This Row],[FINĀLS  ]]</f>
        <v>24.5</v>
      </c>
      <c r="O21" s="97">
        <v>0</v>
      </c>
      <c r="P21" s="94">
        <v>0</v>
      </c>
      <c r="Q21" s="98">
        <f>Table5727[[#This Row],[KVALIFIKĀCIJA   ]]+Table5727[[#This Row],[FINĀLS   ]]</f>
        <v>0</v>
      </c>
      <c r="R21" s="97">
        <v>0.5</v>
      </c>
      <c r="S21" s="94">
        <v>0</v>
      </c>
      <c r="T21" s="98">
        <f>Table5727[[#This Row],[KVALIFIKĀCIJA    ]]+Table5727[[#This Row],[FINĀLS    ]]</f>
        <v>0.5</v>
      </c>
    </row>
    <row r="22" spans="2:22" s="51" customFormat="1" ht="15" customHeight="1" x14ac:dyDescent="0.2">
      <c r="B22" s="93">
        <v>17</v>
      </c>
      <c r="C22" s="150" t="s">
        <v>124</v>
      </c>
      <c r="D22" s="99" t="s">
        <v>105</v>
      </c>
      <c r="E22" s="96">
        <f>Table5727[[#This Row],[KOPVĒRTĒJUMS]]+Table5727[[#This Row],[KOPVĒRTĒJUMS    ]]+Table5727[[#This Row],[KOPVĒRTĒJUMS ]]+Table5727[[#This Row],[KOPVĒRTĒJUMS  ]]+Table5727[[#This Row],[KOPVĒRTĒJUMS   ]]</f>
        <v>80.5</v>
      </c>
      <c r="F22" s="97"/>
      <c r="G22" s="94"/>
      <c r="H22" s="98"/>
      <c r="I22" s="97"/>
      <c r="J22" s="94"/>
      <c r="K22" s="98"/>
      <c r="L22" s="97">
        <v>0.5</v>
      </c>
      <c r="M22" s="94">
        <v>24</v>
      </c>
      <c r="N22" s="98">
        <f>Table5727[[#This Row],[KVALIFIKĀCIJA  ]]+Table5727[[#This Row],[FINĀLS  ]]</f>
        <v>24.5</v>
      </c>
      <c r="O22" s="97">
        <v>2</v>
      </c>
      <c r="P22" s="94">
        <v>54</v>
      </c>
      <c r="Q22" s="98">
        <f>Table5727[[#This Row],[KVALIFIKĀCIJA   ]]+Table5727[[#This Row],[FINĀLS   ]]</f>
        <v>56</v>
      </c>
      <c r="R22" s="97"/>
      <c r="S22" s="94"/>
      <c r="T22" s="98"/>
      <c r="V22" s="117"/>
    </row>
    <row r="23" spans="2:22" ht="15" customHeight="1" x14ac:dyDescent="0.2">
      <c r="B23" s="93">
        <v>18</v>
      </c>
      <c r="C23" s="94" t="s">
        <v>100</v>
      </c>
      <c r="D23" s="95" t="s">
        <v>45</v>
      </c>
      <c r="E23" s="96">
        <f>Table5727[[#This Row],[KOPVĒRTĒJUMS]]+Table5727[[#This Row],[KOPVĒRTĒJUMS    ]]+Table5727[[#This Row],[KOPVĒRTĒJUMS ]]+Table5727[[#This Row],[KOPVĒRTĒJUMS  ]]+Table5727[[#This Row],[KOPVĒRTĒJUMS   ]]</f>
        <v>80</v>
      </c>
      <c r="F23" s="97">
        <v>0.5</v>
      </c>
      <c r="G23" s="94">
        <v>0</v>
      </c>
      <c r="H23" s="98">
        <f>Table5727[[#This Row],[KVALIFIKĀCIJA]]+Table5727[[#This Row],[FINĀLS]]</f>
        <v>0.5</v>
      </c>
      <c r="I23" s="97"/>
      <c r="J23" s="94"/>
      <c r="K23" s="98"/>
      <c r="L23" s="97">
        <v>0.5</v>
      </c>
      <c r="M23" s="94">
        <v>24</v>
      </c>
      <c r="N23" s="98">
        <f>Table5727[[#This Row],[KVALIFIKĀCIJA  ]]+Table5727[[#This Row],[FINĀLS  ]]</f>
        <v>24.5</v>
      </c>
      <c r="O23" s="97">
        <v>1</v>
      </c>
      <c r="P23" s="94">
        <v>54</v>
      </c>
      <c r="Q23" s="98">
        <f>Table5727[[#This Row],[KVALIFIKĀCIJA   ]]+Table5727[[#This Row],[FINĀLS   ]]</f>
        <v>55</v>
      </c>
      <c r="R23" s="97">
        <v>0</v>
      </c>
      <c r="S23" s="94">
        <v>0</v>
      </c>
      <c r="T23" s="98">
        <f>Table5727[[#This Row],[KVALIFIKĀCIJA    ]]+Table5727[[#This Row],[FINĀLS    ]]</f>
        <v>0</v>
      </c>
    </row>
    <row r="24" spans="2:22" ht="15" customHeight="1" x14ac:dyDescent="0.2">
      <c r="B24" s="93">
        <v>19</v>
      </c>
      <c r="C24" s="150" t="s">
        <v>123</v>
      </c>
      <c r="D24" s="99" t="s">
        <v>106</v>
      </c>
      <c r="E24" s="96">
        <f>Table5727[[#This Row],[KOPVĒRTĒJUMS]]+Table5727[[#This Row],[KOPVĒRTĒJUMS    ]]+Table5727[[#This Row],[KOPVĒRTĒJUMS ]]+Table5727[[#This Row],[KOPVĒRTĒJUMS  ]]+Table5727[[#This Row],[KOPVĒRTĒJUMS   ]]</f>
        <v>54.5</v>
      </c>
      <c r="F24" s="97"/>
      <c r="G24" s="94"/>
      <c r="H24" s="98"/>
      <c r="I24" s="97"/>
      <c r="J24" s="94"/>
      <c r="K24" s="98"/>
      <c r="L24" s="97">
        <v>0.5</v>
      </c>
      <c r="M24" s="94">
        <v>54</v>
      </c>
      <c r="N24" s="98">
        <f>Table5727[[#This Row],[KVALIFIKĀCIJA  ]]+Table5727[[#This Row],[FINĀLS  ]]</f>
        <v>54.5</v>
      </c>
      <c r="O24" s="97"/>
      <c r="P24" s="94"/>
      <c r="Q24" s="98"/>
      <c r="R24" s="97"/>
      <c r="S24" s="94"/>
      <c r="T24" s="98"/>
    </row>
  </sheetData>
  <mergeCells count="10">
    <mergeCell ref="F4:H4"/>
    <mergeCell ref="I4:K4"/>
    <mergeCell ref="L4:N4"/>
    <mergeCell ref="O4:Q4"/>
    <mergeCell ref="R4:T4"/>
    <mergeCell ref="F3:H3"/>
    <mergeCell ref="I3:K3"/>
    <mergeCell ref="L3:N3"/>
    <mergeCell ref="O3:Q3"/>
    <mergeCell ref="R3:T3"/>
  </mergeCells>
  <conditionalFormatting sqref="C6">
    <cfRule type="duplicateValues" dxfId="9" priority="50"/>
    <cfRule type="duplicateValues" dxfId="8" priority="51"/>
  </conditionalFormatting>
  <conditionalFormatting sqref="C24 C7:C21">
    <cfRule type="duplicateValues" dxfId="7" priority="58"/>
    <cfRule type="duplicateValues" dxfId="6" priority="59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D725-937F-7344-9620-4A0A97A1B4D8}">
  <dimension ref="A1:K19"/>
  <sheetViews>
    <sheetView zoomScaleNormal="100" workbookViewId="0">
      <selection activeCell="H29" sqref="H29"/>
    </sheetView>
  </sheetViews>
  <sheetFormatPr baseColWidth="10" defaultColWidth="8.83203125" defaultRowHeight="15" x14ac:dyDescent="0.2"/>
  <cols>
    <col min="2" max="2" width="30" customWidth="1"/>
    <col min="3" max="3" width="9.83203125" style="66" customWidth="1"/>
    <col min="4" max="4" width="22.83203125" customWidth="1"/>
    <col min="5" max="5" width="9.5" customWidth="1"/>
    <col min="11" max="11" width="16.1640625" bestFit="1" customWidth="1"/>
  </cols>
  <sheetData>
    <row r="1" spans="1:11" x14ac:dyDescent="0.2">
      <c r="C1" s="101"/>
    </row>
    <row r="2" spans="1:11" ht="34" x14ac:dyDescent="0.4">
      <c r="A2" s="67"/>
      <c r="B2" s="68" t="s">
        <v>62</v>
      </c>
      <c r="C2" s="69"/>
      <c r="D2" s="67"/>
      <c r="E2" s="67"/>
      <c r="F2" s="67"/>
      <c r="G2" s="67"/>
      <c r="H2" s="67"/>
      <c r="I2" s="67"/>
      <c r="J2" s="67"/>
    </row>
    <row r="3" spans="1:11" ht="16" thickBot="1" x14ac:dyDescent="0.25">
      <c r="C3" s="101"/>
    </row>
    <row r="4" spans="1:11" ht="16" thickBot="1" x14ac:dyDescent="0.25">
      <c r="A4" s="70" t="s">
        <v>54</v>
      </c>
      <c r="B4" s="71" t="s">
        <v>33</v>
      </c>
      <c r="C4" s="72" t="s">
        <v>55</v>
      </c>
      <c r="D4" s="73" t="s">
        <v>16</v>
      </c>
      <c r="E4" s="72" t="s">
        <v>56</v>
      </c>
      <c r="F4" s="74" t="s">
        <v>57</v>
      </c>
      <c r="G4" s="74" t="s">
        <v>58</v>
      </c>
      <c r="H4" s="74" t="s">
        <v>59</v>
      </c>
      <c r="I4" s="74" t="s">
        <v>60</v>
      </c>
      <c r="J4" s="74" t="s">
        <v>61</v>
      </c>
      <c r="K4" s="75" t="s">
        <v>14</v>
      </c>
    </row>
    <row r="5" spans="1:11" ht="15" customHeight="1" x14ac:dyDescent="0.2">
      <c r="A5" s="188">
        <v>1</v>
      </c>
      <c r="B5" s="193" t="s">
        <v>110</v>
      </c>
      <c r="C5" s="76">
        <v>13</v>
      </c>
      <c r="D5" s="81" t="s">
        <v>39</v>
      </c>
      <c r="E5" s="78" t="s">
        <v>34</v>
      </c>
      <c r="F5" s="115">
        <v>94</v>
      </c>
      <c r="G5" s="115">
        <v>67</v>
      </c>
      <c r="H5" s="115">
        <v>112</v>
      </c>
      <c r="I5" s="115">
        <v>92</v>
      </c>
      <c r="J5" s="115">
        <v>62</v>
      </c>
      <c r="K5" s="198">
        <f>SUM(F9:J9)</f>
        <v>804</v>
      </c>
    </row>
    <row r="6" spans="1:11" ht="15" customHeight="1" x14ac:dyDescent="0.2">
      <c r="A6" s="189"/>
      <c r="B6" s="194"/>
      <c r="C6" s="76">
        <v>1</v>
      </c>
      <c r="D6" s="78" t="s">
        <v>111</v>
      </c>
      <c r="E6" s="78" t="s">
        <v>34</v>
      </c>
      <c r="F6" s="100">
        <v>110</v>
      </c>
      <c r="G6" s="79">
        <v>55</v>
      </c>
      <c r="H6" s="100">
        <v>57</v>
      </c>
      <c r="I6" s="79">
        <v>57</v>
      </c>
      <c r="J6" s="100">
        <v>66</v>
      </c>
      <c r="K6" s="198"/>
    </row>
    <row r="7" spans="1:11" ht="15" customHeight="1" x14ac:dyDescent="0.2">
      <c r="A7" s="190"/>
      <c r="B7" s="195"/>
      <c r="C7" s="76">
        <v>33</v>
      </c>
      <c r="D7" s="78" t="s">
        <v>48</v>
      </c>
      <c r="E7" s="78" t="s">
        <v>34</v>
      </c>
      <c r="F7" s="79">
        <v>55</v>
      </c>
      <c r="G7" s="100">
        <v>62</v>
      </c>
      <c r="H7" s="79">
        <v>24.5</v>
      </c>
      <c r="I7" s="100">
        <v>82</v>
      </c>
      <c r="J7" s="79" t="s">
        <v>73</v>
      </c>
      <c r="K7" s="199"/>
    </row>
    <row r="8" spans="1:11" ht="15" customHeight="1" x14ac:dyDescent="0.2">
      <c r="A8" s="191"/>
      <c r="B8" s="196"/>
      <c r="C8" s="76"/>
      <c r="D8" s="78"/>
      <c r="E8" s="78"/>
      <c r="F8" s="79"/>
      <c r="G8" s="114"/>
      <c r="H8" s="114"/>
      <c r="I8" s="114"/>
      <c r="J8" s="79"/>
      <c r="K8" s="200"/>
    </row>
    <row r="9" spans="1:11" ht="16" thickBot="1" x14ac:dyDescent="0.25">
      <c r="A9" s="192"/>
      <c r="B9" s="197"/>
      <c r="C9" s="83"/>
      <c r="D9" s="84"/>
      <c r="E9" s="84"/>
      <c r="F9" s="85">
        <f>F6+F5</f>
        <v>204</v>
      </c>
      <c r="G9" s="85">
        <f>G7+G5</f>
        <v>129</v>
      </c>
      <c r="H9" s="85">
        <f>H6+H5</f>
        <v>169</v>
      </c>
      <c r="I9" s="85">
        <f>I7+I5</f>
        <v>174</v>
      </c>
      <c r="J9" s="85">
        <f>J6+J5</f>
        <v>128</v>
      </c>
      <c r="K9" s="201"/>
    </row>
    <row r="10" spans="1:11" x14ac:dyDescent="0.2">
      <c r="A10" s="188">
        <v>2</v>
      </c>
      <c r="B10" s="193" t="s">
        <v>63</v>
      </c>
      <c r="C10" s="76">
        <v>86</v>
      </c>
      <c r="D10" s="77" t="s">
        <v>43</v>
      </c>
      <c r="E10" s="78" t="s">
        <v>34</v>
      </c>
      <c r="F10" s="114">
        <v>56</v>
      </c>
      <c r="G10" s="80" t="s">
        <v>73</v>
      </c>
      <c r="H10" s="125">
        <v>24.5</v>
      </c>
      <c r="I10" s="80">
        <v>62</v>
      </c>
      <c r="J10" s="115">
        <v>73</v>
      </c>
      <c r="K10" s="198">
        <f>SUM(F14:J14)</f>
        <v>685</v>
      </c>
    </row>
    <row r="11" spans="1:11" x14ac:dyDescent="0.2">
      <c r="A11" s="189"/>
      <c r="B11" s="194"/>
      <c r="C11" s="76">
        <v>45</v>
      </c>
      <c r="D11" s="77" t="s">
        <v>41</v>
      </c>
      <c r="E11" s="78" t="s">
        <v>34</v>
      </c>
      <c r="F11" s="100">
        <v>69</v>
      </c>
      <c r="G11" s="79" t="s">
        <v>73</v>
      </c>
      <c r="H11" s="100">
        <v>98</v>
      </c>
      <c r="I11" s="100">
        <v>66</v>
      </c>
      <c r="J11" s="79" t="s">
        <v>73</v>
      </c>
      <c r="K11" s="198"/>
    </row>
    <row r="12" spans="1:11" x14ac:dyDescent="0.2">
      <c r="A12" s="190"/>
      <c r="B12" s="195"/>
      <c r="C12" s="76">
        <v>37</v>
      </c>
      <c r="D12" s="81" t="s">
        <v>40</v>
      </c>
      <c r="E12" s="78" t="s">
        <v>34</v>
      </c>
      <c r="F12" s="100">
        <v>80</v>
      </c>
      <c r="G12" s="100">
        <v>62</v>
      </c>
      <c r="H12" s="100">
        <v>82</v>
      </c>
      <c r="I12" s="100">
        <v>67</v>
      </c>
      <c r="J12" s="100">
        <v>88</v>
      </c>
      <c r="K12" s="199"/>
    </row>
    <row r="13" spans="1:11" x14ac:dyDescent="0.2">
      <c r="A13" s="191"/>
      <c r="B13" s="196"/>
      <c r="C13" s="76"/>
      <c r="D13" s="82"/>
      <c r="E13" s="78"/>
      <c r="F13" s="79"/>
      <c r="G13" s="79"/>
      <c r="H13" s="79"/>
      <c r="I13" s="79"/>
      <c r="J13" s="79"/>
      <c r="K13" s="200"/>
    </row>
    <row r="14" spans="1:11" ht="16" thickBot="1" x14ac:dyDescent="0.25">
      <c r="A14" s="192"/>
      <c r="B14" s="197"/>
      <c r="C14" s="83"/>
      <c r="D14" s="84"/>
      <c r="E14" s="84"/>
      <c r="F14" s="85">
        <f>F11+F12</f>
        <v>149</v>
      </c>
      <c r="G14" s="85">
        <f>G12</f>
        <v>62</v>
      </c>
      <c r="H14" s="85">
        <f>H12+H11</f>
        <v>180</v>
      </c>
      <c r="I14" s="85">
        <f>I12+I11</f>
        <v>133</v>
      </c>
      <c r="J14" s="85">
        <f>J12+J10</f>
        <v>161</v>
      </c>
      <c r="K14" s="201"/>
    </row>
    <row r="15" spans="1:11" ht="15" customHeight="1" x14ac:dyDescent="0.2">
      <c r="A15" s="179">
        <v>3</v>
      </c>
      <c r="B15" s="182" t="s">
        <v>64</v>
      </c>
      <c r="C15" s="76">
        <v>44</v>
      </c>
      <c r="D15" s="78" t="s">
        <v>47</v>
      </c>
      <c r="E15" s="78" t="s">
        <v>34</v>
      </c>
      <c r="F15" s="100">
        <v>56</v>
      </c>
      <c r="G15" s="79" t="s">
        <v>73</v>
      </c>
      <c r="H15" s="100">
        <v>55</v>
      </c>
      <c r="I15" s="79" t="s">
        <v>73</v>
      </c>
      <c r="J15" s="80" t="s">
        <v>73</v>
      </c>
      <c r="K15" s="185">
        <f>SUM(F19:J19)</f>
        <v>191</v>
      </c>
    </row>
    <row r="16" spans="1:11" ht="15" customHeight="1" x14ac:dyDescent="0.2">
      <c r="A16" s="180"/>
      <c r="B16" s="183"/>
      <c r="C16" s="76">
        <v>26</v>
      </c>
      <c r="D16" s="78" t="s">
        <v>45</v>
      </c>
      <c r="E16" s="78" t="s">
        <v>34</v>
      </c>
      <c r="F16" s="100">
        <v>0.5</v>
      </c>
      <c r="G16" s="79" t="s">
        <v>73</v>
      </c>
      <c r="H16" s="100">
        <v>24.5</v>
      </c>
      <c r="I16" s="100">
        <v>55</v>
      </c>
      <c r="J16" s="79">
        <v>0</v>
      </c>
      <c r="K16" s="186"/>
    </row>
    <row r="17" spans="1:11" ht="15" customHeight="1" x14ac:dyDescent="0.2">
      <c r="A17" s="180"/>
      <c r="B17" s="183"/>
      <c r="C17" s="126"/>
      <c r="D17" s="127"/>
      <c r="E17" s="127"/>
      <c r="F17" s="114"/>
      <c r="G17" s="114"/>
      <c r="H17" s="114"/>
      <c r="I17" s="114"/>
      <c r="J17" s="79"/>
      <c r="K17" s="186"/>
    </row>
    <row r="18" spans="1:11" ht="15" customHeight="1" x14ac:dyDescent="0.2">
      <c r="A18" s="180"/>
      <c r="B18" s="183"/>
      <c r="C18" s="126"/>
      <c r="D18" s="127"/>
      <c r="E18" s="127"/>
      <c r="F18" s="114"/>
      <c r="G18" s="114"/>
      <c r="H18" s="114"/>
      <c r="I18" s="114"/>
      <c r="J18" s="79"/>
      <c r="K18" s="186"/>
    </row>
    <row r="19" spans="1:11" ht="16" thickBot="1" x14ac:dyDescent="0.25">
      <c r="A19" s="181"/>
      <c r="B19" s="184"/>
      <c r="C19" s="83"/>
      <c r="D19" s="84"/>
      <c r="E19" s="84"/>
      <c r="F19" s="85">
        <f>F16+F15</f>
        <v>56.5</v>
      </c>
      <c r="G19" s="85">
        <v>0</v>
      </c>
      <c r="H19" s="85">
        <f>H16+H15</f>
        <v>79.5</v>
      </c>
      <c r="I19" s="85">
        <f>I16</f>
        <v>55</v>
      </c>
      <c r="J19" s="85">
        <v>0</v>
      </c>
      <c r="K19" s="187"/>
    </row>
  </sheetData>
  <mergeCells count="9">
    <mergeCell ref="A15:A19"/>
    <mergeCell ref="B15:B19"/>
    <mergeCell ref="K15:K19"/>
    <mergeCell ref="A5:A9"/>
    <mergeCell ref="B5:B9"/>
    <mergeCell ref="K5:K9"/>
    <mergeCell ref="A10:A14"/>
    <mergeCell ref="B10:B14"/>
    <mergeCell ref="K10:K14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5883-D222-DF42-BCD8-AA58A3085E6A}">
  <dimension ref="B1:J12"/>
  <sheetViews>
    <sheetView zoomScaleNormal="100" workbookViewId="0">
      <selection activeCell="H32" sqref="H3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0" customWidth="1"/>
    <col min="4" max="4" width="25.33203125" style="1" customWidth="1"/>
    <col min="5" max="5" width="11.33203125" style="1" customWidth="1"/>
    <col min="6" max="6" width="13.33203125" style="150" customWidth="1"/>
    <col min="7" max="8" width="13.33203125" style="1" customWidth="1"/>
    <col min="9" max="9" width="8.5" style="1" customWidth="1"/>
    <col min="10" max="10" width="8.83203125" style="150"/>
    <col min="11" max="11" width="8.33203125" style="1" customWidth="1"/>
    <col min="12" max="16384" width="8.83203125" style="1"/>
  </cols>
  <sheetData>
    <row r="1" spans="2:10" ht="17" x14ac:dyDescent="0.2">
      <c r="D1" s="86"/>
    </row>
    <row r="2" spans="2:10" ht="16" x14ac:dyDescent="0.2">
      <c r="E2" s="149"/>
    </row>
    <row r="3" spans="2:10" ht="17" x14ac:dyDescent="0.2">
      <c r="B3" s="87"/>
      <c r="D3" s="86" t="s">
        <v>51</v>
      </c>
      <c r="F3" s="174" t="s">
        <v>135</v>
      </c>
      <c r="G3" s="175"/>
      <c r="H3" s="176"/>
    </row>
    <row r="4" spans="2:10" x14ac:dyDescent="0.2">
      <c r="B4" s="88"/>
      <c r="C4" s="88"/>
      <c r="D4" s="89"/>
      <c r="E4" s="89"/>
      <c r="F4" s="177" t="s">
        <v>136</v>
      </c>
      <c r="G4" s="170"/>
      <c r="H4" s="178"/>
    </row>
    <row r="5" spans="2:10" s="8" customFormat="1" ht="30" x14ac:dyDescent="0.2">
      <c r="B5" s="88" t="s">
        <v>68</v>
      </c>
      <c r="C5" s="88" t="s">
        <v>55</v>
      </c>
      <c r="D5" s="88" t="s">
        <v>69</v>
      </c>
      <c r="E5" s="90" t="s">
        <v>70</v>
      </c>
      <c r="F5" s="91" t="s">
        <v>132</v>
      </c>
      <c r="G5" s="53" t="s">
        <v>133</v>
      </c>
      <c r="H5" s="92" t="s">
        <v>134</v>
      </c>
      <c r="J5" s="53"/>
    </row>
    <row r="6" spans="2:10" x14ac:dyDescent="0.2">
      <c r="B6" s="93">
        <v>1</v>
      </c>
      <c r="C6" s="94" t="s">
        <v>49</v>
      </c>
      <c r="D6" s="95" t="s">
        <v>42</v>
      </c>
      <c r="E6" s="96">
        <f>Table5728[[#This Row],[KOPVĒRTĒJUMS    ]]</f>
        <v>62</v>
      </c>
      <c r="F6" s="97">
        <v>8</v>
      </c>
      <c r="G6" s="94">
        <v>54</v>
      </c>
      <c r="H6" s="98">
        <f>Table5728[[#This Row],[KVALIFIKĀCIJA    ]]+Table5728[[#This Row],[FINĀLS    ]]</f>
        <v>62</v>
      </c>
    </row>
    <row r="7" spans="2:10" x14ac:dyDescent="0.2">
      <c r="B7" s="93">
        <v>2</v>
      </c>
      <c r="C7" s="94" t="s">
        <v>50</v>
      </c>
      <c r="D7" s="95" t="s">
        <v>72</v>
      </c>
      <c r="E7" s="96">
        <f>Table5728[[#This Row],[KOPVĒRTĒJUMS    ]]</f>
        <v>62</v>
      </c>
      <c r="F7" s="97">
        <v>1</v>
      </c>
      <c r="G7" s="94">
        <v>61</v>
      </c>
      <c r="H7" s="98">
        <f>Table5728[[#This Row],[KVALIFIKĀCIJA    ]]+Table5728[[#This Row],[FINĀLS    ]]</f>
        <v>62</v>
      </c>
    </row>
    <row r="8" spans="2:10" s="51" customFormat="1" ht="15" customHeight="1" x14ac:dyDescent="0.2">
      <c r="B8" s="93">
        <v>3</v>
      </c>
      <c r="C8" s="94" t="s">
        <v>153</v>
      </c>
      <c r="D8" s="95" t="s">
        <v>130</v>
      </c>
      <c r="E8" s="96">
        <f>Table5728[[#This Row],[KOPVĒRTĒJUMS    ]]</f>
        <v>103</v>
      </c>
      <c r="F8" s="97">
        <v>3</v>
      </c>
      <c r="G8" s="94">
        <v>100</v>
      </c>
      <c r="H8" s="98">
        <f>Table5728[[#This Row],[KVALIFIKĀCIJA    ]]+Table5728[[#This Row],[FINĀLS    ]]</f>
        <v>103</v>
      </c>
      <c r="J8" s="117"/>
    </row>
    <row r="9" spans="2:10" ht="15" customHeight="1" x14ac:dyDescent="0.2">
      <c r="B9" s="93">
        <v>4</v>
      </c>
      <c r="C9" s="142" t="s">
        <v>82</v>
      </c>
      <c r="D9" s="143" t="s">
        <v>83</v>
      </c>
      <c r="E9" s="144">
        <f>Table5728[[#This Row],[KOPVĒRTĒJUMS    ]]</f>
        <v>64</v>
      </c>
      <c r="F9" s="147">
        <v>10</v>
      </c>
      <c r="G9" s="148">
        <v>54</v>
      </c>
      <c r="H9" s="145">
        <f>Table5728[[#This Row],[KVALIFIKĀCIJA    ]]+Table5728[[#This Row],[FINĀLS    ]]</f>
        <v>64</v>
      </c>
    </row>
    <row r="10" spans="2:10" ht="15" customHeight="1" x14ac:dyDescent="0.2">
      <c r="B10" s="93">
        <v>5</v>
      </c>
      <c r="C10" s="142" t="s">
        <v>149</v>
      </c>
      <c r="D10" s="146" t="s">
        <v>161</v>
      </c>
      <c r="E10" s="144">
        <f>Table5728[[#This Row],[KOPVĒRTĒJUMS    ]]</f>
        <v>63</v>
      </c>
      <c r="F10" s="147">
        <v>2</v>
      </c>
      <c r="G10" s="148">
        <v>61</v>
      </c>
      <c r="H10" s="145">
        <f>Table5728[[#This Row],[KVALIFIKĀCIJA    ]]+Table5728[[#This Row],[FINĀLS    ]]</f>
        <v>63</v>
      </c>
    </row>
    <row r="11" spans="2:10" ht="15" customHeight="1" x14ac:dyDescent="0.2">
      <c r="B11" s="93">
        <v>6</v>
      </c>
      <c r="C11" s="94" t="s">
        <v>80</v>
      </c>
      <c r="D11" s="95" t="s">
        <v>81</v>
      </c>
      <c r="E11" s="144">
        <f>Table5728[[#This Row],[KOPVĒRTĒJUMS    ]]</f>
        <v>57</v>
      </c>
      <c r="F11" s="147">
        <v>3</v>
      </c>
      <c r="G11" s="148">
        <v>54</v>
      </c>
      <c r="H11" s="145">
        <f>Table5728[[#This Row],[KVALIFIKĀCIJA    ]]+Table5728[[#This Row],[FINĀLS    ]]</f>
        <v>57</v>
      </c>
    </row>
    <row r="12" spans="2:10" ht="15" customHeight="1" x14ac:dyDescent="0.2">
      <c r="B12" s="93">
        <v>7</v>
      </c>
      <c r="C12" s="94" t="s">
        <v>78</v>
      </c>
      <c r="D12" s="95" t="s">
        <v>79</v>
      </c>
      <c r="E12" s="96">
        <f>Table5728[[#This Row],[KOPVĒRTĒJUMS    ]]</f>
        <v>0.5</v>
      </c>
      <c r="F12" s="97">
        <v>0.5</v>
      </c>
      <c r="G12" s="94">
        <v>0</v>
      </c>
      <c r="H12" s="98">
        <f>Table5728[[#This Row],[KVALIFIKĀCIJA    ]]+Table5728[[#This Row],[FINĀLS    ]]</f>
        <v>0.5</v>
      </c>
    </row>
  </sheetData>
  <mergeCells count="2">
    <mergeCell ref="F3:H3"/>
    <mergeCell ref="F4:H4"/>
  </mergeCells>
  <conditionalFormatting sqref="C12 C6:C8">
    <cfRule type="duplicateValues" dxfId="5" priority="54"/>
    <cfRule type="duplicateValues" dxfId="4" priority="55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B519-3AEB-8343-A933-D1BECE806FAF}">
  <dimension ref="B1:J9"/>
  <sheetViews>
    <sheetView workbookViewId="0">
      <selection activeCell="J29" sqref="J29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50" customWidth="1"/>
    <col min="4" max="4" width="25.33203125" style="1" customWidth="1"/>
    <col min="5" max="5" width="11.33203125" style="1" customWidth="1"/>
    <col min="6" max="6" width="13.33203125" style="150" customWidth="1"/>
    <col min="7" max="8" width="13.33203125" style="1" customWidth="1"/>
    <col min="9" max="9" width="8.5" style="1" customWidth="1"/>
    <col min="10" max="10" width="8.83203125" style="150"/>
    <col min="11" max="11" width="8.33203125" style="1" customWidth="1"/>
    <col min="12" max="16384" width="8.83203125" style="1"/>
  </cols>
  <sheetData>
    <row r="1" spans="2:10" ht="17" x14ac:dyDescent="0.2">
      <c r="D1" s="86"/>
    </row>
    <row r="2" spans="2:10" ht="16" x14ac:dyDescent="0.2">
      <c r="E2" s="149"/>
    </row>
    <row r="3" spans="2:10" ht="17" x14ac:dyDescent="0.2">
      <c r="B3" s="87"/>
      <c r="D3" s="86" t="s">
        <v>51</v>
      </c>
      <c r="F3" s="174" t="s">
        <v>135</v>
      </c>
      <c r="G3" s="175"/>
      <c r="H3" s="176"/>
    </row>
    <row r="4" spans="2:10" x14ac:dyDescent="0.2">
      <c r="B4" s="88"/>
      <c r="C4" s="88"/>
      <c r="D4" s="89"/>
      <c r="E4" s="89"/>
      <c r="F4" s="177" t="s">
        <v>136</v>
      </c>
      <c r="G4" s="170"/>
      <c r="H4" s="178"/>
    </row>
    <row r="5" spans="2:10" s="8" customFormat="1" ht="30" x14ac:dyDescent="0.2">
      <c r="B5" s="88" t="s">
        <v>68</v>
      </c>
      <c r="C5" s="88" t="s">
        <v>55</v>
      </c>
      <c r="D5" s="88" t="s">
        <v>69</v>
      </c>
      <c r="E5" s="90" t="s">
        <v>70</v>
      </c>
      <c r="F5" s="91" t="s">
        <v>132</v>
      </c>
      <c r="G5" s="53" t="s">
        <v>133</v>
      </c>
      <c r="H5" s="92" t="s">
        <v>134</v>
      </c>
      <c r="J5" s="53"/>
    </row>
    <row r="6" spans="2:10" s="51" customFormat="1" ht="15" customHeight="1" x14ac:dyDescent="0.2">
      <c r="B6" s="93">
        <v>1</v>
      </c>
      <c r="C6" s="142" t="s">
        <v>152</v>
      </c>
      <c r="D6" s="143" t="s">
        <v>126</v>
      </c>
      <c r="E6" s="144">
        <f>Table5729[[#This Row],[KOPVĒRTĒJUMS    ]]</f>
        <v>62</v>
      </c>
      <c r="F6" s="147">
        <v>1</v>
      </c>
      <c r="G6" s="148">
        <v>61</v>
      </c>
      <c r="H6" s="145">
        <f>Table5729[[#This Row],[KVALIFIKĀCIJA    ]]+Table5729[[#This Row],[FINĀLS    ]]</f>
        <v>62</v>
      </c>
      <c r="J6" s="117"/>
    </row>
    <row r="7" spans="2:10" ht="15" customHeight="1" x14ac:dyDescent="0.2">
      <c r="B7" s="93">
        <v>2</v>
      </c>
      <c r="C7" s="142" t="s">
        <v>147</v>
      </c>
      <c r="D7" s="143" t="s">
        <v>131</v>
      </c>
      <c r="E7" s="144">
        <f>Table5729[[#This Row],[KOPVĒRTĒJUMS    ]]</f>
        <v>0.5</v>
      </c>
      <c r="F7" s="147">
        <v>0.5</v>
      </c>
      <c r="G7" s="148">
        <v>0</v>
      </c>
      <c r="H7" s="145">
        <f>Table5729[[#This Row],[KVALIFIKĀCIJA    ]]+Table5729[[#This Row],[FINĀLS    ]]</f>
        <v>0.5</v>
      </c>
    </row>
    <row r="8" spans="2:10" ht="15" customHeight="1" x14ac:dyDescent="0.2">
      <c r="B8" s="93">
        <v>3</v>
      </c>
      <c r="C8" s="142" t="s">
        <v>155</v>
      </c>
      <c r="D8" s="143" t="s">
        <v>125</v>
      </c>
      <c r="E8" s="144">
        <f>Table5729[[#This Row],[KOPVĒRTĒJUMS    ]]</f>
        <v>0</v>
      </c>
      <c r="F8" s="147">
        <v>0</v>
      </c>
      <c r="G8" s="148">
        <v>0</v>
      </c>
      <c r="H8" s="145">
        <f>Table5729[[#This Row],[KVALIFIKĀCIJA    ]]+Table5729[[#This Row],[FINĀLS    ]]</f>
        <v>0</v>
      </c>
    </row>
    <row r="9" spans="2:10" ht="15" customHeight="1" x14ac:dyDescent="0.2">
      <c r="B9" s="93">
        <v>4</v>
      </c>
      <c r="C9" s="142" t="s">
        <v>150</v>
      </c>
      <c r="D9" s="143" t="s">
        <v>151</v>
      </c>
      <c r="E9" s="144">
        <f>Table5729[[#This Row],[KOPVĒRTĒJUMS    ]]</f>
        <v>0</v>
      </c>
      <c r="F9" s="147">
        <v>0</v>
      </c>
      <c r="G9" s="148">
        <v>0</v>
      </c>
      <c r="H9" s="145">
        <f>Table5729[[#This Row],[KVALIFIKĀCIJA    ]]+Table5729[[#This Row],[FINĀLS    ]]</f>
        <v>0</v>
      </c>
    </row>
  </sheetData>
  <mergeCells count="2">
    <mergeCell ref="F3:H3"/>
    <mergeCell ref="F4:H4"/>
  </mergeCells>
  <conditionalFormatting sqref="C7">
    <cfRule type="duplicateValues" dxfId="3" priority="64"/>
    <cfRule type="duplicateValues" dxfId="2" priority="65"/>
  </conditionalFormatting>
  <conditionalFormatting sqref="C8:C9">
    <cfRule type="duplicateValues" dxfId="1" priority="66"/>
    <cfRule type="duplicateValues" dxfId="0" priority="6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DS</vt:lpstr>
      <vt:lpstr>QUALIFICATION</vt:lpstr>
      <vt:lpstr>QUALIFICATION_TOTAL</vt:lpstr>
      <vt:lpstr>TOP16</vt:lpstr>
      <vt:lpstr>TOTALSTAGE</vt:lpstr>
      <vt:lpstr>GADALV</vt:lpstr>
      <vt:lpstr>TEAMSLV</vt:lpstr>
      <vt:lpstr>TOTALEE</vt:lpstr>
      <vt:lpstr>TOTALLT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2021-09-11T13:05:29Z</cp:lastPrinted>
  <dcterms:created xsi:type="dcterms:W3CDTF">2017-04-26T13:26:57Z</dcterms:created>
  <dcterms:modified xsi:type="dcterms:W3CDTF">2021-09-11T17:37:54Z</dcterms:modified>
</cp:coreProperties>
</file>