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ocuments\Trofi\"/>
    </mc:Choice>
  </mc:AlternateContent>
  <bookViews>
    <workbookView xWindow="0" yWindow="0" windowWidth="9345" windowHeight="4260"/>
  </bookViews>
  <sheets>
    <sheet name="CanAm" sheetId="2" r:id="rId1"/>
  </sheets>
  <definedNames>
    <definedName name="_xlnm.Print_Area" localSheetId="0">CanAm!$A$1:$S$51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N9" i="2"/>
  <c r="N17" i="2" l="1"/>
  <c r="N16" i="2"/>
  <c r="N21" i="2"/>
  <c r="N50" i="2" l="1"/>
  <c r="N48" i="2"/>
  <c r="N49" i="2"/>
  <c r="N47" i="2"/>
  <c r="N46" i="2"/>
  <c r="N45" i="2"/>
  <c r="N43" i="2"/>
  <c r="N42" i="2"/>
  <c r="N41" i="2"/>
  <c r="N40" i="2"/>
  <c r="N38" i="2"/>
  <c r="N34" i="2"/>
  <c r="N35" i="2"/>
  <c r="N39" i="2"/>
  <c r="N36" i="2"/>
  <c r="N31" i="2"/>
  <c r="N37" i="2"/>
  <c r="N33" i="2"/>
  <c r="N32" i="2"/>
  <c r="N30" i="2"/>
  <c r="N28" i="2"/>
  <c r="N27" i="2"/>
  <c r="N26" i="2"/>
  <c r="N24" i="2"/>
  <c r="N25" i="2"/>
  <c r="N22" i="2"/>
  <c r="N23" i="2"/>
  <c r="N18" i="2"/>
  <c r="N19" i="2"/>
  <c r="N20" i="2"/>
  <c r="N14" i="2"/>
  <c r="N15" i="2"/>
  <c r="N8" i="2"/>
  <c r="N6" i="2"/>
  <c r="N12" i="2"/>
  <c r="N11" i="2"/>
  <c r="N7" i="2"/>
  <c r="N4" i="2"/>
  <c r="N10" i="2"/>
  <c r="N3" i="2"/>
  <c r="H8" i="2"/>
  <c r="H6" i="2"/>
  <c r="H9" i="2"/>
  <c r="H12" i="2"/>
  <c r="H11" i="2"/>
  <c r="H5" i="2"/>
  <c r="H7" i="2"/>
  <c r="H4" i="2"/>
  <c r="H10" i="2"/>
  <c r="H3" i="2"/>
  <c r="H51" i="2"/>
  <c r="H47" i="2"/>
  <c r="H48" i="2"/>
  <c r="H49" i="2"/>
  <c r="H46" i="2"/>
  <c r="H50" i="2"/>
  <c r="H45" i="2"/>
  <c r="H21" i="2" l="1"/>
  <c r="H26" i="2"/>
  <c r="H22" i="2"/>
  <c r="H23" i="2"/>
  <c r="H25" i="2"/>
  <c r="H18" i="2"/>
  <c r="H24" i="2"/>
  <c r="H14" i="2"/>
  <c r="H16" i="2"/>
  <c r="H27" i="2"/>
  <c r="H17" i="2"/>
  <c r="H20" i="2"/>
  <c r="H19" i="2"/>
  <c r="H28" i="2"/>
  <c r="H15" i="2"/>
  <c r="H33" i="2"/>
  <c r="H31" i="2"/>
  <c r="H30" i="2"/>
  <c r="H35" i="2"/>
  <c r="H39" i="2"/>
  <c r="H41" i="2"/>
  <c r="H40" i="2"/>
  <c r="H38" i="2"/>
  <c r="H32" i="2"/>
  <c r="H43" i="2"/>
  <c r="H42" i="2"/>
  <c r="H34" i="2"/>
  <c r="H36" i="2"/>
  <c r="H37" i="2"/>
  <c r="K20" i="2"/>
  <c r="K17" i="2"/>
  <c r="K27" i="2"/>
  <c r="K16" i="2"/>
  <c r="K14" i="2"/>
  <c r="K24" i="2"/>
  <c r="K18" i="2"/>
  <c r="K25" i="2"/>
  <c r="K23" i="2"/>
  <c r="K22" i="2"/>
  <c r="Q20" i="2"/>
  <c r="Q17" i="2"/>
  <c r="Q27" i="2"/>
  <c r="Q16" i="2"/>
  <c r="Q14" i="2"/>
  <c r="Q24" i="2"/>
  <c r="Q18" i="2"/>
  <c r="Q25" i="2"/>
  <c r="Q23" i="2"/>
  <c r="Q22" i="2"/>
  <c r="Q26" i="2"/>
  <c r="Q31" i="2"/>
  <c r="Q36" i="2"/>
  <c r="Q39" i="2"/>
  <c r="Q35" i="2"/>
  <c r="Q34" i="2"/>
  <c r="Q38" i="2"/>
  <c r="Q40" i="2"/>
  <c r="Q41" i="2"/>
  <c r="Q42" i="2"/>
  <c r="Q49" i="2"/>
  <c r="Q48" i="2"/>
  <c r="K49" i="2"/>
  <c r="K48" i="2"/>
  <c r="K31" i="2"/>
  <c r="K36" i="2"/>
  <c r="K39" i="2"/>
  <c r="K35" i="2"/>
  <c r="K34" i="2"/>
  <c r="K38" i="2"/>
  <c r="K40" i="2"/>
  <c r="K41" i="2"/>
  <c r="K42" i="2"/>
  <c r="R42" i="2" s="1"/>
  <c r="K8" i="2"/>
  <c r="Q8" i="2"/>
  <c r="R49" i="2" l="1"/>
  <c r="R22" i="2"/>
  <c r="R8" i="2"/>
  <c r="R34" i="2"/>
  <c r="R31" i="2"/>
  <c r="R39" i="2"/>
  <c r="R27" i="2"/>
  <c r="R24" i="2"/>
  <c r="R23" i="2"/>
  <c r="R20" i="2"/>
  <c r="R17" i="2"/>
  <c r="R16" i="2"/>
  <c r="R14" i="2"/>
  <c r="R40" i="2"/>
  <c r="R38" i="2"/>
  <c r="R36" i="2"/>
  <c r="R48" i="2"/>
  <c r="R18" i="2"/>
  <c r="R41" i="2"/>
  <c r="R35" i="2"/>
  <c r="R25" i="2"/>
  <c r="Q51" i="2" l="1"/>
  <c r="K51" i="2"/>
  <c r="Q47" i="2"/>
  <c r="K47" i="2"/>
  <c r="Q46" i="2"/>
  <c r="K46" i="2"/>
  <c r="Q50" i="2"/>
  <c r="K50" i="2"/>
  <c r="Q45" i="2"/>
  <c r="K45" i="2"/>
  <c r="Q43" i="2"/>
  <c r="K43" i="2"/>
  <c r="Q37" i="2"/>
  <c r="K37" i="2"/>
  <c r="Q33" i="2"/>
  <c r="K33" i="2"/>
  <c r="Q32" i="2"/>
  <c r="K32" i="2"/>
  <c r="Q30" i="2"/>
  <c r="K30" i="2"/>
  <c r="R32" i="2" l="1"/>
  <c r="R37" i="2"/>
  <c r="R50" i="2"/>
  <c r="R47" i="2"/>
  <c r="R30" i="2"/>
  <c r="R33" i="2"/>
  <c r="R43" i="2"/>
  <c r="R45" i="2"/>
  <c r="R46" i="2"/>
  <c r="R51" i="2"/>
  <c r="Q6" i="2"/>
  <c r="Q9" i="2"/>
  <c r="Q12" i="2"/>
  <c r="Q11" i="2"/>
  <c r="Q5" i="2"/>
  <c r="Q7" i="2"/>
  <c r="Q4" i="2"/>
  <c r="Q10" i="2"/>
  <c r="K6" i="2"/>
  <c r="K9" i="2"/>
  <c r="K12" i="2"/>
  <c r="K11" i="2"/>
  <c r="K5" i="2"/>
  <c r="K7" i="2"/>
  <c r="K4" i="2"/>
  <c r="K10" i="2"/>
  <c r="K3" i="2"/>
  <c r="Q3" i="2"/>
  <c r="Q21" i="2"/>
  <c r="Q19" i="2"/>
  <c r="Q28" i="2"/>
  <c r="Q15" i="2"/>
  <c r="K21" i="2"/>
  <c r="K26" i="2"/>
  <c r="R26" i="2" s="1"/>
  <c r="K19" i="2"/>
  <c r="K28" i="2"/>
  <c r="K15" i="2"/>
  <c r="S51" i="2" l="1"/>
  <c r="S48" i="2"/>
  <c r="S45" i="2"/>
  <c r="S50" i="2"/>
  <c r="S47" i="2"/>
  <c r="S46" i="2"/>
  <c r="S33" i="2"/>
  <c r="S37" i="2"/>
  <c r="S43" i="2"/>
  <c r="S42" i="2"/>
  <c r="S34" i="2"/>
  <c r="S35" i="2"/>
  <c r="S38" i="2"/>
  <c r="S39" i="2"/>
  <c r="S41" i="2"/>
  <c r="S40" i="2"/>
  <c r="S31" i="2"/>
  <c r="S30" i="2"/>
  <c r="S32" i="2"/>
  <c r="R19" i="2"/>
  <c r="R21" i="2"/>
  <c r="R28" i="2"/>
  <c r="R15" i="2"/>
  <c r="S18" i="2" l="1"/>
  <c r="S23" i="2"/>
  <c r="S24" i="2"/>
  <c r="S28" i="2"/>
  <c r="S27" i="2"/>
  <c r="S22" i="2"/>
  <c r="S25" i="2"/>
  <c r="S26" i="2"/>
  <c r="S19" i="2"/>
  <c r="S20" i="2"/>
  <c r="S21" i="2"/>
  <c r="S16" i="2"/>
  <c r="S17" i="2"/>
  <c r="S14" i="2"/>
  <c r="R11" i="2"/>
  <c r="R5" i="2"/>
  <c r="R3" i="2"/>
  <c r="R4" i="2"/>
  <c r="R9" i="2"/>
  <c r="R7" i="2"/>
  <c r="R10" i="2"/>
  <c r="R12" i="2"/>
  <c r="R6" i="2"/>
  <c r="S6" i="2" l="1"/>
  <c r="S8" i="2"/>
  <c r="S10" i="2"/>
  <c r="S3" i="2"/>
  <c r="S7" i="2"/>
  <c r="S5" i="2"/>
  <c r="S9" i="2"/>
  <c r="S11" i="2"/>
  <c r="S12" i="2"/>
  <c r="S4" i="2"/>
</calcChain>
</file>

<file path=xl/sharedStrings.xml><?xml version="1.0" encoding="utf-8"?>
<sst xmlns="http://schemas.openxmlformats.org/spreadsheetml/2006/main" count="149" uniqueCount="87">
  <si>
    <t>Starts</t>
  </si>
  <si>
    <t>Finišs</t>
  </si>
  <si>
    <t>Laiks</t>
  </si>
  <si>
    <t>Vieta</t>
  </si>
  <si>
    <t>Punkti</t>
  </si>
  <si>
    <t>Kopā</t>
  </si>
  <si>
    <t>CT1</t>
  </si>
  <si>
    <t>Apļi</t>
  </si>
  <si>
    <t>Vadims Seleckis Offroad Team</t>
  </si>
  <si>
    <t>1. iebrauciens</t>
  </si>
  <si>
    <t>2.iebrauciens</t>
  </si>
  <si>
    <t>Pilots, stūrmanis</t>
  </si>
  <si>
    <t>Nr.</t>
  </si>
  <si>
    <t>Komanda</t>
  </si>
  <si>
    <t>N.p</t>
  </si>
  <si>
    <t>Hobby</t>
  </si>
  <si>
    <t>Hobby 750</t>
  </si>
  <si>
    <t>Sport</t>
  </si>
  <si>
    <t>Artis ZVIEDRIS</t>
  </si>
  <si>
    <t>707 Racing Team</t>
  </si>
  <si>
    <t>Janis BURKA</t>
  </si>
  <si>
    <t>Rugaji</t>
  </si>
  <si>
    <t>Tomas MIKULENAS</t>
  </si>
  <si>
    <t>Purvo Sernai Utena</t>
  </si>
  <si>
    <t>Normunds KALNINS</t>
  </si>
  <si>
    <t>Seli</t>
  </si>
  <si>
    <t>Renars Kristians KALNINS</t>
  </si>
  <si>
    <t>Guntars MELBARDIS</t>
  </si>
  <si>
    <t>Roberts MALCENIEKS</t>
  </si>
  <si>
    <t>ATV Midland</t>
  </si>
  <si>
    <t>Guntis LAZDINS</t>
  </si>
  <si>
    <t>Raivis SKOBOLEVS</t>
  </si>
  <si>
    <t>Nerijus LITVINAS</t>
  </si>
  <si>
    <t>Extremus</t>
  </si>
  <si>
    <t>Kaspars SKAPSTS</t>
  </si>
  <si>
    <t>Eduards LIEPINS</t>
  </si>
  <si>
    <t>Valdas JURCIUS</t>
  </si>
  <si>
    <t>Viskas Normalia</t>
  </si>
  <si>
    <t>Aigars LAZDINS</t>
  </si>
  <si>
    <t>Livonia MCC</t>
  </si>
  <si>
    <t>Andris SALAGINOVS</t>
  </si>
  <si>
    <t>Aleksandrs VASILJEVS</t>
  </si>
  <si>
    <t>Klavs PRICINS</t>
  </si>
  <si>
    <t>Ilmars LUBINS</t>
  </si>
  <si>
    <t>Silmalas</t>
  </si>
  <si>
    <t>Gedas KALINAUSKAS</t>
  </si>
  <si>
    <t>Rokas BUTAVICIUS</t>
  </si>
  <si>
    <t>Edgars KOVALS</t>
  </si>
  <si>
    <t>Rolands PURAVS</t>
  </si>
  <si>
    <t>SDK</t>
  </si>
  <si>
    <t>Dainis IGNATANS</t>
  </si>
  <si>
    <t>Can Am Zemgale</t>
  </si>
  <si>
    <r>
      <t xml:space="preserve">Andrius </t>
    </r>
    <r>
      <rPr>
        <sz val="12"/>
        <rFont val="Calibri (Body)_x0000_"/>
      </rPr>
      <t>DIRZYS</t>
    </r>
  </si>
  <si>
    <t>Purvo Fanai Rokiskis</t>
  </si>
  <si>
    <t>Guntars MUKANS</t>
  </si>
  <si>
    <t>Kvadri 4x4 Saldus</t>
  </si>
  <si>
    <t>Ojars KLAVA</t>
  </si>
  <si>
    <t>Renars AGULIS</t>
  </si>
  <si>
    <t>Deividas BERESNEVECIUS</t>
  </si>
  <si>
    <t>Sigitas BARTKUS</t>
  </si>
  <si>
    <t>Suvalkija</t>
  </si>
  <si>
    <t>Hendrik LAUR</t>
  </si>
  <si>
    <t>Vesirott</t>
  </si>
  <si>
    <t>Gatis GRUNTE</t>
  </si>
  <si>
    <t>Riebini</t>
  </si>
  <si>
    <t>Daividas RUDOKAS</t>
  </si>
  <si>
    <t>Intars VEIGULIS</t>
  </si>
  <si>
    <t>Laisvidas UZDRA</t>
  </si>
  <si>
    <t>Povilas IGNATAVICIUS</t>
  </si>
  <si>
    <t>Valdis MELUSKANS</t>
  </si>
  <si>
    <t>Vadims Seleckis Sanita SELECKA</t>
  </si>
  <si>
    <t>Juris JANSONS Edgars JANSONS</t>
  </si>
  <si>
    <t>Pauls FEODOROVS Valters FEODOROVS</t>
  </si>
  <si>
    <t>Andrejs BREHOVS   Arturs Vitols</t>
  </si>
  <si>
    <t>Gabriel MUURSEPP Janek SAUA</t>
  </si>
  <si>
    <t>G.M.Racing</t>
  </si>
  <si>
    <t>Mudakollid</t>
  </si>
  <si>
    <t>Brothers Team</t>
  </si>
  <si>
    <t>CarBox Racing</t>
  </si>
  <si>
    <t>Sookonn</t>
  </si>
  <si>
    <t>Mud Hunters</t>
  </si>
  <si>
    <t>OHH&amp;AHH</t>
  </si>
  <si>
    <t>Ivar HAABSAAR Ullar SIKK</t>
  </si>
  <si>
    <t>Arvet ADSON    Marek KRUUSENVALD</t>
  </si>
  <si>
    <t>Ivo RUMBA   Pavels SAROVS</t>
  </si>
  <si>
    <t>Ullar AHI    Indrek PALUTEDER</t>
  </si>
  <si>
    <t>Antons BREHOVS Deniss BOLSAKOVS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</si>
</sst>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7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204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(Body)_x0000_"/>
    </font>
    <font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8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0" borderId="21" xfId="0" applyFill="1" applyBorder="1"/>
    <xf numFmtId="0" fontId="0" fillId="0" borderId="24" xfId="0" applyFill="1" applyBorder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8" xfId="0" applyBorder="1"/>
    <xf numFmtId="21" fontId="0" fillId="0" borderId="18" xfId="0" applyNumberFormat="1" applyBorder="1"/>
    <xf numFmtId="21" fontId="0" fillId="0" borderId="11" xfId="0" applyNumberFormat="1" applyBorder="1"/>
    <xf numFmtId="21" fontId="2" fillId="0" borderId="17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21" fontId="2" fillId="0" borderId="19" xfId="0" applyNumberFormat="1" applyFont="1" applyBorder="1" applyAlignment="1">
      <alignment horizontal="center"/>
    </xf>
    <xf numFmtId="21" fontId="0" fillId="0" borderId="1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4" xfId="0" applyNumberFormat="1" applyBorder="1"/>
    <xf numFmtId="21" fontId="0" fillId="0" borderId="4" xfId="0" applyNumberFormat="1" applyBorder="1"/>
    <xf numFmtId="21" fontId="0" fillId="0" borderId="13" xfId="0" applyNumberFormat="1" applyBorder="1"/>
    <xf numFmtId="21" fontId="0" fillId="0" borderId="17" xfId="0" applyNumberFormat="1" applyBorder="1"/>
    <xf numFmtId="21" fontId="0" fillId="0" borderId="2" xfId="0" applyNumberFormat="1" applyBorder="1"/>
    <xf numFmtId="21" fontId="0" fillId="0" borderId="19" xfId="0" applyNumberFormat="1" applyBorder="1"/>
    <xf numFmtId="0" fontId="0" fillId="0" borderId="26" xfId="0" applyBorder="1"/>
    <xf numFmtId="0" fontId="0" fillId="0" borderId="28" xfId="0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4" fillId="0" borderId="1" xfId="1" applyBorder="1" applyAlignment="1">
      <alignment horizontal="center"/>
    </xf>
    <xf numFmtId="0" fontId="4" fillId="0" borderId="1" xfId="1" applyBorder="1"/>
    <xf numFmtId="0" fontId="3" fillId="0" borderId="4" xfId="1" applyFont="1" applyBorder="1" applyAlignment="1">
      <alignment horizontal="center"/>
    </xf>
    <xf numFmtId="0" fontId="3" fillId="0" borderId="4" xfId="1" applyFont="1" applyBorder="1"/>
    <xf numFmtId="0" fontId="3" fillId="0" borderId="13" xfId="1" applyFont="1" applyBorder="1"/>
    <xf numFmtId="20" fontId="0" fillId="0" borderId="17" xfId="0" applyNumberFormat="1" applyBorder="1"/>
    <xf numFmtId="0" fontId="3" fillId="0" borderId="1" xfId="0" applyFont="1" applyBorder="1"/>
    <xf numFmtId="0" fontId="3" fillId="0" borderId="4" xfId="0" applyFont="1" applyBorder="1"/>
    <xf numFmtId="0" fontId="3" fillId="0" borderId="13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1" applyFont="1" applyBorder="1"/>
    <xf numFmtId="0" fontId="4" fillId="0" borderId="11" xfId="1" applyBorder="1"/>
    <xf numFmtId="0" fontId="3" fillId="0" borderId="11" xfId="1" applyFont="1" applyBorder="1"/>
    <xf numFmtId="0" fontId="0" fillId="0" borderId="17" xfId="0" applyBorder="1"/>
    <xf numFmtId="0" fontId="0" fillId="0" borderId="2" xfId="0" applyBorder="1"/>
    <xf numFmtId="0" fontId="0" fillId="0" borderId="27" xfId="0" applyBorder="1"/>
    <xf numFmtId="0" fontId="0" fillId="0" borderId="19" xfId="0" applyBorder="1"/>
    <xf numFmtId="164" fontId="0" fillId="0" borderId="1" xfId="0" applyNumberFormat="1" applyBorder="1"/>
    <xf numFmtId="21" fontId="2" fillId="0" borderId="1" xfId="0" applyNumberFormat="1" applyFon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21" fontId="2" fillId="0" borderId="4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21" fontId="2" fillId="0" borderId="13" xfId="0" applyNumberFormat="1" applyFont="1" applyBorder="1" applyAlignment="1">
      <alignment horizontal="center"/>
    </xf>
    <xf numFmtId="0" fontId="4" fillId="0" borderId="13" xfId="1" applyBorder="1" applyAlignment="1">
      <alignment horizontal="center"/>
    </xf>
    <xf numFmtId="0" fontId="4" fillId="0" borderId="20" xfId="1" applyBorder="1"/>
    <xf numFmtId="20" fontId="0" fillId="0" borderId="0" xfId="0" applyNumberFormat="1"/>
    <xf numFmtId="21" fontId="2" fillId="2" borderId="1" xfId="0" applyNumberFormat="1" applyFont="1" applyFill="1" applyBorder="1" applyAlignment="1">
      <alignment horizontal="center"/>
    </xf>
    <xf numFmtId="0" fontId="3" fillId="0" borderId="18" xfId="0" applyFont="1" applyBorder="1"/>
    <xf numFmtId="0" fontId="3" fillId="0" borderId="11" xfId="0" applyFont="1" applyBorder="1"/>
    <xf numFmtId="0" fontId="3" fillId="0" borderId="20" xfId="0" applyFont="1" applyBorder="1"/>
    <xf numFmtId="21" fontId="0" fillId="0" borderId="27" xfId="0" applyNumberFormat="1" applyBorder="1"/>
    <xf numFmtId="21" fontId="0" fillId="0" borderId="28" xfId="0" applyNumberFormat="1" applyBorder="1"/>
    <xf numFmtId="21" fontId="0" fillId="0" borderId="6" xfId="0" applyNumberFormat="1" applyBorder="1"/>
    <xf numFmtId="0" fontId="3" fillId="0" borderId="4" xfId="0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46" fontId="2" fillId="0" borderId="1" xfId="0" applyNumberFormat="1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1" xfId="0" applyBorder="1" applyAlignment="1">
      <alignment wrapText="1"/>
    </xf>
    <xf numFmtId="21" fontId="0" fillId="0" borderId="3" xfId="0" applyNumberFormat="1" applyBorder="1"/>
    <xf numFmtId="21" fontId="0" fillId="0" borderId="12" xfId="0" applyNumberFormat="1" applyBorder="1"/>
    <xf numFmtId="0" fontId="6" fillId="0" borderId="1" xfId="0" applyFont="1" applyBorder="1" applyAlignment="1">
      <alignment wrapText="1"/>
    </xf>
  </cellXfs>
  <cellStyles count="2"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view="pageBreakPreview" zoomScale="101" zoomScaleNormal="100" workbookViewId="0">
      <selection activeCell="A3" sqref="A3:D12"/>
    </sheetView>
  </sheetViews>
  <sheetFormatPr defaultRowHeight="15"/>
  <cols>
    <col min="1" max="1" width="10.140625" bestFit="1" customWidth="1"/>
    <col min="2" max="2" width="4" hidden="1" customWidth="1"/>
    <col min="3" max="3" width="4.42578125" bestFit="1" customWidth="1"/>
    <col min="4" max="4" width="34" bestFit="1" customWidth="1"/>
    <col min="5" max="5" width="28.28515625" bestFit="1" customWidth="1"/>
    <col min="6" max="6" width="8.140625" customWidth="1"/>
    <col min="7" max="7" width="9.140625" bestFit="1" customWidth="1"/>
    <col min="8" max="8" width="13.42578125" bestFit="1" customWidth="1"/>
    <col min="9" max="9" width="4.5703125" bestFit="1" customWidth="1"/>
    <col min="10" max="10" width="5.7109375" bestFit="1" customWidth="1"/>
    <col min="11" max="11" width="6.7109375" bestFit="1" customWidth="1"/>
    <col min="12" max="13" width="8.140625" customWidth="1"/>
    <col min="14" max="14" width="12.85546875" bestFit="1" customWidth="1"/>
    <col min="15" max="15" width="4.5703125" bestFit="1" customWidth="1"/>
    <col min="16" max="16" width="5.7109375" bestFit="1" customWidth="1"/>
    <col min="17" max="18" width="6.7109375" bestFit="1" customWidth="1"/>
    <col min="19" max="19" width="5.7109375" bestFit="1" customWidth="1"/>
    <col min="21" max="21" width="44.5703125" customWidth="1"/>
  </cols>
  <sheetData>
    <row r="1" spans="1:21" ht="16.5" thickBot="1">
      <c r="A1" s="13" t="s">
        <v>6</v>
      </c>
      <c r="B1" s="14"/>
      <c r="C1" s="14"/>
      <c r="D1" s="14"/>
      <c r="E1" s="15"/>
      <c r="F1" s="16"/>
      <c r="G1" s="16"/>
      <c r="H1" s="30" t="s">
        <v>9</v>
      </c>
      <c r="I1" s="20"/>
      <c r="J1" s="20"/>
      <c r="K1" s="21"/>
      <c r="L1" s="16"/>
      <c r="M1" s="16"/>
      <c r="N1" s="30" t="s">
        <v>10</v>
      </c>
      <c r="O1" s="20"/>
      <c r="P1" s="20"/>
      <c r="Q1" s="21"/>
      <c r="R1" s="16" t="s">
        <v>5</v>
      </c>
      <c r="S1" s="17"/>
      <c r="U1" s="28"/>
    </row>
    <row r="2" spans="1:21" ht="16.5" thickBot="1">
      <c r="A2" s="13" t="s">
        <v>14</v>
      </c>
      <c r="B2" s="14"/>
      <c r="C2" s="14" t="s">
        <v>12</v>
      </c>
      <c r="D2" s="14" t="s">
        <v>11</v>
      </c>
      <c r="E2" s="14" t="s">
        <v>13</v>
      </c>
      <c r="F2" s="14" t="s">
        <v>0</v>
      </c>
      <c r="G2" s="15" t="s">
        <v>1</v>
      </c>
      <c r="H2" s="13" t="s">
        <v>2</v>
      </c>
      <c r="I2" s="14" t="s">
        <v>7</v>
      </c>
      <c r="J2" s="14" t="s">
        <v>3</v>
      </c>
      <c r="K2" s="23" t="s">
        <v>4</v>
      </c>
      <c r="L2" s="24" t="s">
        <v>0</v>
      </c>
      <c r="M2" s="14" t="s">
        <v>1</v>
      </c>
      <c r="N2" s="14" t="s">
        <v>2</v>
      </c>
      <c r="O2" s="14" t="s">
        <v>7</v>
      </c>
      <c r="P2" s="14" t="s">
        <v>3</v>
      </c>
      <c r="Q2" s="15" t="s">
        <v>4</v>
      </c>
      <c r="R2" s="25" t="s">
        <v>4</v>
      </c>
      <c r="S2" s="26" t="s">
        <v>3</v>
      </c>
      <c r="U2" s="28"/>
    </row>
    <row r="3" spans="1:21" ht="30.75" customHeight="1">
      <c r="A3" s="2">
        <v>1</v>
      </c>
      <c r="B3" s="3">
        <v>100</v>
      </c>
      <c r="C3" s="3">
        <v>101</v>
      </c>
      <c r="D3" s="22" t="s">
        <v>70</v>
      </c>
      <c r="E3" s="95" t="s">
        <v>8</v>
      </c>
      <c r="F3" s="97">
        <v>0.6875</v>
      </c>
      <c r="G3" s="40">
        <v>0.76127314814814817</v>
      </c>
      <c r="H3" s="73">
        <f>G3-F3</f>
        <v>7.3773148148148171E-2</v>
      </c>
      <c r="I3" s="3">
        <v>6</v>
      </c>
      <c r="J3" s="3">
        <v>1</v>
      </c>
      <c r="K3" s="10">
        <f>IF(J3=0,0,VLOOKUP(J3,$A$3:$B$12,2,0))</f>
        <v>100</v>
      </c>
      <c r="L3" s="97">
        <v>0.84027777777777779</v>
      </c>
      <c r="M3" s="40">
        <v>0.91900462962962959</v>
      </c>
      <c r="N3" s="73">
        <f>M3-L3</f>
        <v>7.8726851851851798E-2</v>
      </c>
      <c r="O3" s="3">
        <v>7</v>
      </c>
      <c r="P3" s="3">
        <v>1</v>
      </c>
      <c r="Q3" s="4">
        <f>IF(P3=0,0,VLOOKUP(P3,$A$3:$B$12,2,0))</f>
        <v>100</v>
      </c>
      <c r="R3" s="65">
        <f>Q3+K3</f>
        <v>200</v>
      </c>
      <c r="S3" s="4">
        <f>IF(R3=0,0,RANK(R3,$R$3:$R$12,0))</f>
        <v>1</v>
      </c>
      <c r="U3" s="28"/>
    </row>
    <row r="4" spans="1:21" ht="15.75">
      <c r="A4" s="5">
        <v>2</v>
      </c>
      <c r="B4" s="1">
        <v>81</v>
      </c>
      <c r="C4" s="18">
        <v>111</v>
      </c>
      <c r="D4" s="19" t="s">
        <v>71</v>
      </c>
      <c r="E4" s="96" t="s">
        <v>80</v>
      </c>
      <c r="F4" s="87">
        <v>0.68865740740740744</v>
      </c>
      <c r="G4" s="36">
        <v>0.77251157407407411</v>
      </c>
      <c r="H4" s="70">
        <f>G4-F4</f>
        <v>8.3854166666666674E-2</v>
      </c>
      <c r="I4" s="1">
        <v>5</v>
      </c>
      <c r="J4" s="1">
        <v>2</v>
      </c>
      <c r="K4" s="11">
        <f>IF(J4=0,0,VLOOKUP(J4,$A$3:$B$12,2,0))</f>
        <v>81</v>
      </c>
      <c r="L4" s="87">
        <v>0.84050925925925923</v>
      </c>
      <c r="M4" s="36">
        <v>0.90747685185185178</v>
      </c>
      <c r="N4" s="70">
        <f>M4-L4</f>
        <v>6.6967592592592551E-2</v>
      </c>
      <c r="O4" s="1">
        <v>5</v>
      </c>
      <c r="P4" s="1">
        <v>3</v>
      </c>
      <c r="Q4" s="6">
        <f>IF(P4=0,0,VLOOKUP(P4,$A$3:$B$12,2,0))</f>
        <v>68</v>
      </c>
      <c r="R4" s="66">
        <f>Q4+K4</f>
        <v>149</v>
      </c>
      <c r="S4" s="6">
        <f>IF(R4=0,0,RANK(R4,$R$3:$R$12,0))</f>
        <v>2</v>
      </c>
      <c r="U4" s="28"/>
    </row>
    <row r="5" spans="1:21" ht="13.5" customHeight="1">
      <c r="A5" s="5">
        <v>3</v>
      </c>
      <c r="B5" s="1">
        <v>68</v>
      </c>
      <c r="C5" s="18">
        <v>456</v>
      </c>
      <c r="D5" s="19" t="s">
        <v>83</v>
      </c>
      <c r="E5" s="96" t="s">
        <v>79</v>
      </c>
      <c r="F5" s="87">
        <v>0.687962962962963</v>
      </c>
      <c r="G5" s="36">
        <v>0.75255787037037036</v>
      </c>
      <c r="H5" s="94">
        <f>G5-F5</f>
        <v>6.4594907407407365E-2</v>
      </c>
      <c r="I5" s="1">
        <v>3</v>
      </c>
      <c r="J5" s="1">
        <v>4</v>
      </c>
      <c r="K5" s="11">
        <f>IF(J5=0,0,VLOOKUP(J5,$A$3:$B$12,2,0))</f>
        <v>57</v>
      </c>
      <c r="L5" s="87">
        <v>0.84074074074074068</v>
      </c>
      <c r="M5" s="36">
        <v>0.92261574074074071</v>
      </c>
      <c r="N5" s="94">
        <f>M5-L5+T31</f>
        <v>8.1875000000000031E-2</v>
      </c>
      <c r="O5" s="1">
        <v>7</v>
      </c>
      <c r="P5" s="1">
        <v>2</v>
      </c>
      <c r="Q5" s="6">
        <f>IF(P5=0,0,VLOOKUP(P5,$A$3:$B$12,2,0))</f>
        <v>81</v>
      </c>
      <c r="R5" s="66">
        <f>Q5+K5</f>
        <v>138</v>
      </c>
      <c r="S5" s="6">
        <f>IF(R5=0,0,RANK(R5,$R$3:$R$12,0))</f>
        <v>3</v>
      </c>
      <c r="U5" s="28"/>
    </row>
    <row r="6" spans="1:21" ht="16.5" customHeight="1">
      <c r="A6" s="5">
        <v>4</v>
      </c>
      <c r="B6" s="1">
        <v>57</v>
      </c>
      <c r="C6" s="1">
        <v>421</v>
      </c>
      <c r="D6" s="19" t="s">
        <v>74</v>
      </c>
      <c r="E6" s="96" t="s">
        <v>75</v>
      </c>
      <c r="F6" s="87">
        <v>0.68958333333333333</v>
      </c>
      <c r="G6" s="36">
        <v>0.73856481481481484</v>
      </c>
      <c r="H6" s="70">
        <f>G6-F6</f>
        <v>4.8981481481481515E-2</v>
      </c>
      <c r="I6" s="1">
        <v>3</v>
      </c>
      <c r="J6" s="1">
        <v>3</v>
      </c>
      <c r="K6" s="11">
        <f>IF(J6=0,0,VLOOKUP(J6,$A$3:$B$12,2,0))</f>
        <v>68</v>
      </c>
      <c r="L6" s="87">
        <v>0.84143518518518512</v>
      </c>
      <c r="M6" s="36">
        <v>0.92268518518518527</v>
      </c>
      <c r="N6" s="70">
        <f>M6-L6</f>
        <v>8.1250000000000155E-2</v>
      </c>
      <c r="O6" s="1">
        <v>5</v>
      </c>
      <c r="P6" s="1">
        <v>4</v>
      </c>
      <c r="Q6" s="6">
        <f>IF(P6=0,0,VLOOKUP(P6,$A$3:$B$12,2,0))</f>
        <v>57</v>
      </c>
      <c r="R6" s="66">
        <f>Q6+K6</f>
        <v>125</v>
      </c>
      <c r="S6" s="6">
        <f>IF(R6=0,0,RANK(R6,$R$3:$R$12,0))</f>
        <v>4</v>
      </c>
      <c r="U6" s="28"/>
    </row>
    <row r="7" spans="1:21" ht="15.75">
      <c r="A7" s="5">
        <v>5</v>
      </c>
      <c r="B7" s="1">
        <v>48</v>
      </c>
      <c r="C7" s="18">
        <v>110</v>
      </c>
      <c r="D7" s="99" t="s">
        <v>72</v>
      </c>
      <c r="E7" s="96" t="s">
        <v>80</v>
      </c>
      <c r="F7" s="87">
        <v>0.68912037037037033</v>
      </c>
      <c r="G7" s="36">
        <v>0.77221064814814822</v>
      </c>
      <c r="H7" s="70">
        <f>G7-F7</f>
        <v>8.3090277777777888E-2</v>
      </c>
      <c r="I7" s="1">
        <v>3</v>
      </c>
      <c r="J7" s="1">
        <v>7</v>
      </c>
      <c r="K7" s="11">
        <f>IF(J7=0,0,VLOOKUP(J7,$A$3:$B$12,2,0))</f>
        <v>31</v>
      </c>
      <c r="L7" s="87">
        <v>0.84143518518518512</v>
      </c>
      <c r="M7" s="36">
        <v>0.92288194444444438</v>
      </c>
      <c r="N7" s="70">
        <f>M7-L7</f>
        <v>8.144675925925926E-2</v>
      </c>
      <c r="O7" s="1">
        <v>3</v>
      </c>
      <c r="P7" s="1">
        <v>6</v>
      </c>
      <c r="Q7" s="6">
        <f>IF(P7=0,0,VLOOKUP(P7,$A$3:$B$12,2,0))</f>
        <v>39</v>
      </c>
      <c r="R7" s="66">
        <f>Q7+K7</f>
        <v>70</v>
      </c>
      <c r="S7" s="6">
        <f>IF(R7=0,0,RANK(R7,$R$3:$R$12,0))</f>
        <v>5</v>
      </c>
      <c r="U7" s="28"/>
    </row>
    <row r="8" spans="1:21" ht="15.75">
      <c r="A8" s="5">
        <v>6</v>
      </c>
      <c r="B8" s="1">
        <v>39</v>
      </c>
      <c r="C8" s="1">
        <v>406</v>
      </c>
      <c r="D8" s="19" t="s">
        <v>85</v>
      </c>
      <c r="E8" s="96" t="s">
        <v>76</v>
      </c>
      <c r="F8" s="87">
        <v>0.68819444444444444</v>
      </c>
      <c r="G8" s="36">
        <v>0.73856481481481484</v>
      </c>
      <c r="H8" s="70">
        <f>G8-F8</f>
        <v>5.0370370370370399E-2</v>
      </c>
      <c r="I8" s="1">
        <v>1</v>
      </c>
      <c r="J8" s="1">
        <v>10</v>
      </c>
      <c r="K8" s="11">
        <f>IF(J8=0,0,VLOOKUP(J8,$A$3:$B$12,2,0))</f>
        <v>10</v>
      </c>
      <c r="L8" s="87">
        <v>0.84143518518518512</v>
      </c>
      <c r="M8" s="36">
        <v>0.91405092592592585</v>
      </c>
      <c r="N8" s="70">
        <f>M8-L8</f>
        <v>7.2615740740740731E-2</v>
      </c>
      <c r="O8" s="1">
        <v>4</v>
      </c>
      <c r="P8" s="1">
        <v>5</v>
      </c>
      <c r="Q8" s="6">
        <f>IF(P8=0,0,VLOOKUP(P8,$A$3:$B$12,2,0))</f>
        <v>48</v>
      </c>
      <c r="R8" s="66">
        <f>Q8+K8</f>
        <v>58</v>
      </c>
      <c r="S8" s="6">
        <f>IF(R8=0,0,RANK(R8,$R$3:$R$12,0))</f>
        <v>6</v>
      </c>
      <c r="U8" s="28"/>
    </row>
    <row r="9" spans="1:21" ht="15.75">
      <c r="A9" s="5">
        <v>7</v>
      </c>
      <c r="B9" s="1">
        <v>31</v>
      </c>
      <c r="C9" s="18">
        <v>119</v>
      </c>
      <c r="D9" s="19" t="s">
        <v>73</v>
      </c>
      <c r="E9" s="96" t="s">
        <v>77</v>
      </c>
      <c r="F9" s="87">
        <v>0.68842592592592589</v>
      </c>
      <c r="G9" s="36">
        <v>0.76462962962962966</v>
      </c>
      <c r="H9" s="70">
        <f>G9-F9</f>
        <v>7.6203703703703773E-2</v>
      </c>
      <c r="I9" s="1">
        <v>3</v>
      </c>
      <c r="J9" s="1">
        <v>5</v>
      </c>
      <c r="K9" s="11">
        <f>IF(J9=0,0,VLOOKUP(J9,$A$3:$B$12,2,0))</f>
        <v>48</v>
      </c>
      <c r="L9" s="87">
        <v>0.84097222222222223</v>
      </c>
      <c r="M9" s="36"/>
      <c r="N9" s="70">
        <f>M9-L9+T34*2</f>
        <v>-0.84097222222222223</v>
      </c>
      <c r="O9" s="1">
        <v>0</v>
      </c>
      <c r="P9" s="1">
        <v>0</v>
      </c>
      <c r="Q9" s="6">
        <f>IF(P9=0,0,VLOOKUP(P9,$A$3:$B$12,2,0))</f>
        <v>0</v>
      </c>
      <c r="R9" s="66">
        <f>Q9+K9</f>
        <v>48</v>
      </c>
      <c r="S9" s="6">
        <f>IF(R9=0,0,RANK(R9,$R$3:$R$12,0))</f>
        <v>7</v>
      </c>
      <c r="U9" s="28"/>
    </row>
    <row r="10" spans="1:21" ht="15.75">
      <c r="A10" s="5">
        <v>8</v>
      </c>
      <c r="B10" s="1">
        <v>24</v>
      </c>
      <c r="C10" s="18">
        <v>415</v>
      </c>
      <c r="D10" s="19" t="s">
        <v>82</v>
      </c>
      <c r="E10" s="96" t="s">
        <v>81</v>
      </c>
      <c r="F10" s="87">
        <v>0.68773148148148155</v>
      </c>
      <c r="G10" s="36">
        <v>0.76844907407407403</v>
      </c>
      <c r="H10" s="70">
        <f>G10-F10</f>
        <v>8.071759259259248E-2</v>
      </c>
      <c r="I10" s="1">
        <v>3</v>
      </c>
      <c r="J10" s="1">
        <v>6</v>
      </c>
      <c r="K10" s="11">
        <f>IF(J10=0,0,VLOOKUP(J10,$A$3:$B$12,2,0))</f>
        <v>39</v>
      </c>
      <c r="L10" s="87">
        <v>0.84120370370370379</v>
      </c>
      <c r="M10" s="36"/>
      <c r="N10" s="70">
        <f>M10-L10</f>
        <v>-0.84120370370370379</v>
      </c>
      <c r="O10" s="1">
        <v>0</v>
      </c>
      <c r="P10" s="1">
        <v>0</v>
      </c>
      <c r="Q10" s="6">
        <f>IF(P10=0,0,VLOOKUP(P10,$A$3:$B$12,2,0))</f>
        <v>0</v>
      </c>
      <c r="R10" s="66">
        <f>Q10+K10</f>
        <v>39</v>
      </c>
      <c r="S10" s="6">
        <f>IF(R10=0,0,RANK(R10,$R$3:$R$12,0))</f>
        <v>8</v>
      </c>
      <c r="U10" s="28"/>
    </row>
    <row r="11" spans="1:21" ht="14.25" customHeight="1">
      <c r="A11" s="5">
        <v>9</v>
      </c>
      <c r="B11" s="1">
        <v>17</v>
      </c>
      <c r="C11" s="18">
        <v>106</v>
      </c>
      <c r="D11" s="19" t="s">
        <v>84</v>
      </c>
      <c r="E11" s="96" t="s">
        <v>78</v>
      </c>
      <c r="F11" s="87">
        <v>0.68935185185185188</v>
      </c>
      <c r="G11" s="36">
        <v>0.70275462962962953</v>
      </c>
      <c r="H11" s="70">
        <f>G11-F11</f>
        <v>1.3402777777777652E-2</v>
      </c>
      <c r="I11" s="1">
        <v>1</v>
      </c>
      <c r="J11" s="1">
        <v>8</v>
      </c>
      <c r="K11" s="11">
        <f>IF(J11=0,0,VLOOKUP(J11,$A$3:$B$12,2,0))</f>
        <v>24</v>
      </c>
      <c r="L11" s="87"/>
      <c r="M11" s="36"/>
      <c r="N11" s="70">
        <f>M11-L11</f>
        <v>0</v>
      </c>
      <c r="O11" s="1">
        <v>0</v>
      </c>
      <c r="P11" s="1">
        <v>0</v>
      </c>
      <c r="Q11" s="6">
        <f>IF(P11=0,0,VLOOKUP(P11,$A$3:$B$12,2,0))</f>
        <v>0</v>
      </c>
      <c r="R11" s="66">
        <f>Q11+K11</f>
        <v>24</v>
      </c>
      <c r="S11" s="6">
        <f>IF(R11=0,0,RANK(R11,$R$3:$R$12,0))</f>
        <v>9</v>
      </c>
      <c r="U11" s="28"/>
    </row>
    <row r="12" spans="1:21" ht="30.75" thickBot="1">
      <c r="A12" s="5">
        <v>10</v>
      </c>
      <c r="B12" s="1">
        <v>10</v>
      </c>
      <c r="C12" s="18">
        <v>118</v>
      </c>
      <c r="D12" s="19" t="s">
        <v>86</v>
      </c>
      <c r="E12" s="96" t="s">
        <v>77</v>
      </c>
      <c r="F12" s="98">
        <v>0.68888888888888899</v>
      </c>
      <c r="G12" s="41">
        <v>0.70687500000000003</v>
      </c>
      <c r="H12" s="77">
        <f>G12-F12</f>
        <v>1.7986111111111036E-2</v>
      </c>
      <c r="I12" s="7">
        <v>1</v>
      </c>
      <c r="J12" s="7">
        <v>9</v>
      </c>
      <c r="K12" s="12">
        <f>IF(J12=0,0,VLOOKUP(J12,$A$3:$B$12,2,0))</f>
        <v>17</v>
      </c>
      <c r="L12" s="98"/>
      <c r="M12" s="41"/>
      <c r="N12" s="77">
        <f>M12-L12</f>
        <v>0</v>
      </c>
      <c r="O12" s="7">
        <v>0</v>
      </c>
      <c r="P12" s="7">
        <v>0</v>
      </c>
      <c r="Q12" s="8">
        <f>IF(P12=0,0,VLOOKUP(P12,$A$3:$B$12,2,0))</f>
        <v>0</v>
      </c>
      <c r="R12" s="66">
        <f>Q12+K12</f>
        <v>17</v>
      </c>
      <c r="S12" s="6">
        <f>IF(R12=0,0,RANK(R12,$R$3:$R$12,0))</f>
        <v>10</v>
      </c>
      <c r="U12" s="28"/>
    </row>
    <row r="13" spans="1:21" ht="15.75" customHeight="1" thickBot="1">
      <c r="A13" t="s">
        <v>15</v>
      </c>
      <c r="D13" s="27"/>
      <c r="E13" s="27"/>
      <c r="F13" s="90" t="s">
        <v>0</v>
      </c>
      <c r="G13" s="91" t="s">
        <v>1</v>
      </c>
      <c r="H13" s="92" t="s">
        <v>2</v>
      </c>
      <c r="I13" s="90" t="s">
        <v>7</v>
      </c>
      <c r="J13" s="90" t="s">
        <v>3</v>
      </c>
      <c r="K13" s="93" t="s">
        <v>4</v>
      </c>
      <c r="L13" s="89" t="s">
        <v>0</v>
      </c>
      <c r="M13" s="90" t="s">
        <v>1</v>
      </c>
      <c r="N13" s="90" t="s">
        <v>2</v>
      </c>
      <c r="O13" s="90" t="s">
        <v>7</v>
      </c>
      <c r="P13" s="90" t="s">
        <v>3</v>
      </c>
      <c r="Q13" s="91" t="s">
        <v>4</v>
      </c>
      <c r="R13" s="25" t="s">
        <v>4</v>
      </c>
      <c r="S13" s="26" t="s">
        <v>3</v>
      </c>
      <c r="U13" s="28"/>
    </row>
    <row r="14" spans="1:21" ht="15.75">
      <c r="A14" s="2">
        <v>1</v>
      </c>
      <c r="B14" s="3">
        <v>100</v>
      </c>
      <c r="C14" s="88">
        <v>201</v>
      </c>
      <c r="D14" s="56" t="s">
        <v>48</v>
      </c>
      <c r="E14" s="82" t="s">
        <v>49</v>
      </c>
      <c r="F14" s="71">
        <v>0.42986111111111108</v>
      </c>
      <c r="G14" s="37">
        <v>0.47085648148148151</v>
      </c>
      <c r="H14" s="33">
        <f t="shared" ref="H14:H28" si="0">G14-F14</f>
        <v>4.0995370370370432E-2</v>
      </c>
      <c r="I14" s="3">
        <v>14</v>
      </c>
      <c r="J14" s="3">
        <v>2</v>
      </c>
      <c r="K14" s="10">
        <f t="shared" ref="K14:K28" si="1">IF(J14=0,0,VLOOKUP(J14,$A$14:$B$28,2,0))</f>
        <v>86</v>
      </c>
      <c r="L14" s="71">
        <v>0.58356481481481481</v>
      </c>
      <c r="M14" s="40">
        <v>0.62291666666666667</v>
      </c>
      <c r="N14" s="73">
        <f t="shared" ref="N14:N20" si="2">M14-L14</f>
        <v>3.935185185185186E-2</v>
      </c>
      <c r="O14" s="3">
        <v>14</v>
      </c>
      <c r="P14" s="3">
        <v>1</v>
      </c>
      <c r="Q14" s="4">
        <f t="shared" ref="Q14:Q28" si="3">IF(P14=0,0,VLOOKUP(P14,$A$14:$B$28,2,0))</f>
        <v>100</v>
      </c>
      <c r="R14" s="65">
        <f t="shared" ref="R14:R28" si="4">Q14+K14</f>
        <v>186</v>
      </c>
      <c r="S14" s="4">
        <f>IF(R14=0,0,RANK(R14,$R$14:$R$28,0))</f>
        <v>1</v>
      </c>
      <c r="U14" s="29"/>
    </row>
    <row r="15" spans="1:21" ht="15.75">
      <c r="A15" s="5">
        <v>2</v>
      </c>
      <c r="B15" s="1">
        <v>86</v>
      </c>
      <c r="C15" s="55">
        <v>101</v>
      </c>
      <c r="D15" s="55" t="s">
        <v>40</v>
      </c>
      <c r="E15" s="83"/>
      <c r="F15" s="74">
        <v>0.42754629629629631</v>
      </c>
      <c r="G15" s="38">
        <v>0.4675347222222222</v>
      </c>
      <c r="H15" s="34">
        <f t="shared" si="0"/>
        <v>3.9988425925925886E-2</v>
      </c>
      <c r="I15" s="1">
        <v>14</v>
      </c>
      <c r="J15" s="1">
        <v>1</v>
      </c>
      <c r="K15" s="11">
        <f t="shared" si="1"/>
        <v>100</v>
      </c>
      <c r="L15" s="74">
        <v>0.58333333333333337</v>
      </c>
      <c r="M15" s="36">
        <v>0.62292824074074071</v>
      </c>
      <c r="N15" s="70">
        <f t="shared" si="2"/>
        <v>3.9594907407407343E-2</v>
      </c>
      <c r="O15" s="1">
        <v>14</v>
      </c>
      <c r="P15" s="1">
        <v>2</v>
      </c>
      <c r="Q15" s="6">
        <f t="shared" si="3"/>
        <v>86</v>
      </c>
      <c r="R15" s="66">
        <f t="shared" si="4"/>
        <v>186</v>
      </c>
      <c r="S15" s="6">
        <v>2</v>
      </c>
      <c r="U15" s="29"/>
    </row>
    <row r="16" spans="1:21" ht="15.75">
      <c r="A16" s="5">
        <v>3</v>
      </c>
      <c r="B16" s="1">
        <v>76</v>
      </c>
      <c r="C16" s="55">
        <v>117</v>
      </c>
      <c r="D16" s="55" t="s">
        <v>47</v>
      </c>
      <c r="E16" s="83"/>
      <c r="F16" s="74">
        <v>0.42800925925925926</v>
      </c>
      <c r="G16" s="38">
        <v>0.46826388888888887</v>
      </c>
      <c r="H16" s="34">
        <f t="shared" si="0"/>
        <v>4.0254629629629612E-2</v>
      </c>
      <c r="I16" s="1">
        <v>13</v>
      </c>
      <c r="J16" s="1">
        <v>3</v>
      </c>
      <c r="K16" s="11">
        <f t="shared" si="1"/>
        <v>76</v>
      </c>
      <c r="L16" s="74">
        <v>0.58379629629629626</v>
      </c>
      <c r="M16" s="36">
        <v>0.62537037037037035</v>
      </c>
      <c r="N16" s="70">
        <f t="shared" si="2"/>
        <v>4.1574074074074097E-2</v>
      </c>
      <c r="O16" s="1">
        <v>14</v>
      </c>
      <c r="P16" s="1">
        <v>5</v>
      </c>
      <c r="Q16" s="6">
        <f t="shared" si="3"/>
        <v>58</v>
      </c>
      <c r="R16" s="66">
        <f t="shared" si="4"/>
        <v>134</v>
      </c>
      <c r="S16" s="6">
        <f t="shared" ref="S16:S28" si="5">IF(R16=0,0,RANK(R16,$R$14:$R$28,0))</f>
        <v>3</v>
      </c>
      <c r="U16" s="28"/>
    </row>
    <row r="17" spans="1:21" ht="15.75">
      <c r="A17" s="5">
        <v>4</v>
      </c>
      <c r="B17" s="1">
        <v>66</v>
      </c>
      <c r="C17" s="55">
        <v>111</v>
      </c>
      <c r="D17" s="55" t="s">
        <v>45</v>
      </c>
      <c r="E17" s="83" t="s">
        <v>23</v>
      </c>
      <c r="F17" s="74">
        <v>0.42708333333333331</v>
      </c>
      <c r="G17" s="38">
        <v>0.46781249999999996</v>
      </c>
      <c r="H17" s="34">
        <f t="shared" si="0"/>
        <v>4.072916666666665E-2</v>
      </c>
      <c r="I17" s="1">
        <v>13</v>
      </c>
      <c r="J17" s="1">
        <v>4</v>
      </c>
      <c r="K17" s="11">
        <f t="shared" si="1"/>
        <v>66</v>
      </c>
      <c r="L17" s="74">
        <v>0.58402777777777781</v>
      </c>
      <c r="M17" s="36">
        <v>0.625462962962963</v>
      </c>
      <c r="N17" s="70">
        <f t="shared" si="2"/>
        <v>4.1435185185185186E-2</v>
      </c>
      <c r="O17" s="1">
        <v>14</v>
      </c>
      <c r="P17" s="1">
        <v>4</v>
      </c>
      <c r="Q17" s="6">
        <f t="shared" si="3"/>
        <v>66</v>
      </c>
      <c r="R17" s="66">
        <f t="shared" si="4"/>
        <v>132</v>
      </c>
      <c r="S17" s="6">
        <f t="shared" si="5"/>
        <v>4</v>
      </c>
      <c r="U17" s="28"/>
    </row>
    <row r="18" spans="1:21" ht="15.75">
      <c r="A18" s="5">
        <v>5</v>
      </c>
      <c r="B18" s="1">
        <v>58</v>
      </c>
      <c r="C18" s="55">
        <v>113</v>
      </c>
      <c r="D18" s="55" t="s">
        <v>52</v>
      </c>
      <c r="E18" s="83" t="s">
        <v>53</v>
      </c>
      <c r="F18" s="74">
        <v>0.42777777777777781</v>
      </c>
      <c r="G18" s="38">
        <v>0.46714120370370371</v>
      </c>
      <c r="H18" s="34">
        <f t="shared" si="0"/>
        <v>3.9363425925925899E-2</v>
      </c>
      <c r="I18" s="1">
        <v>12</v>
      </c>
      <c r="J18" s="1">
        <v>8</v>
      </c>
      <c r="K18" s="11">
        <f t="shared" si="1"/>
        <v>40</v>
      </c>
      <c r="L18" s="74">
        <v>0.5849537037037037</v>
      </c>
      <c r="M18" s="36">
        <v>0.6253819444444445</v>
      </c>
      <c r="N18" s="70">
        <f t="shared" si="2"/>
        <v>4.0428240740740806E-2</v>
      </c>
      <c r="O18" s="1">
        <v>14</v>
      </c>
      <c r="P18" s="1">
        <v>3</v>
      </c>
      <c r="Q18" s="6">
        <f t="shared" si="3"/>
        <v>76</v>
      </c>
      <c r="R18" s="66">
        <f t="shared" si="4"/>
        <v>116</v>
      </c>
      <c r="S18" s="6">
        <f t="shared" si="5"/>
        <v>5</v>
      </c>
      <c r="U18" s="28"/>
    </row>
    <row r="19" spans="1:21" ht="15.75">
      <c r="A19" s="5">
        <v>6</v>
      </c>
      <c r="B19" s="1">
        <v>52</v>
      </c>
      <c r="C19" s="55">
        <v>106</v>
      </c>
      <c r="D19" s="55" t="s">
        <v>42</v>
      </c>
      <c r="E19" s="83"/>
      <c r="F19" s="74">
        <v>0.42824074074074076</v>
      </c>
      <c r="G19" s="38">
        <v>0.46740740740740744</v>
      </c>
      <c r="H19" s="34">
        <f t="shared" si="0"/>
        <v>3.9166666666666683E-2</v>
      </c>
      <c r="I19" s="1">
        <v>12</v>
      </c>
      <c r="J19" s="1">
        <v>7</v>
      </c>
      <c r="K19" s="11">
        <f t="shared" si="1"/>
        <v>46</v>
      </c>
      <c r="L19" s="74">
        <v>0.58472222222222225</v>
      </c>
      <c r="M19" s="36">
        <v>0.62509259259259264</v>
      </c>
      <c r="N19" s="70">
        <f t="shared" si="2"/>
        <v>4.037037037037039E-2</v>
      </c>
      <c r="O19" s="1">
        <v>13</v>
      </c>
      <c r="P19" s="1">
        <v>6</v>
      </c>
      <c r="Q19" s="6">
        <f t="shared" si="3"/>
        <v>52</v>
      </c>
      <c r="R19" s="66">
        <f t="shared" si="4"/>
        <v>98</v>
      </c>
      <c r="S19" s="6">
        <f t="shared" si="5"/>
        <v>6</v>
      </c>
      <c r="U19" s="28"/>
    </row>
    <row r="20" spans="1:21" ht="15.75">
      <c r="A20" s="5">
        <v>7</v>
      </c>
      <c r="B20" s="1">
        <v>46</v>
      </c>
      <c r="C20" s="55">
        <v>107</v>
      </c>
      <c r="D20" s="55" t="s">
        <v>43</v>
      </c>
      <c r="E20" s="83" t="s">
        <v>44</v>
      </c>
      <c r="F20" s="74">
        <v>0.42870370370370375</v>
      </c>
      <c r="G20" s="38">
        <v>0.46751157407407407</v>
      </c>
      <c r="H20" s="34">
        <f t="shared" si="0"/>
        <v>3.8807870370370312E-2</v>
      </c>
      <c r="I20" s="1">
        <v>12</v>
      </c>
      <c r="J20" s="1">
        <v>6</v>
      </c>
      <c r="K20" s="11">
        <f t="shared" si="1"/>
        <v>52</v>
      </c>
      <c r="L20" s="74">
        <v>0.58449074074074081</v>
      </c>
      <c r="M20" s="36">
        <v>0.62484953703703705</v>
      </c>
      <c r="N20" s="70">
        <f t="shared" si="2"/>
        <v>4.035879629629624E-2</v>
      </c>
      <c r="O20" s="1">
        <v>11</v>
      </c>
      <c r="P20" s="1">
        <v>8</v>
      </c>
      <c r="Q20" s="6">
        <f t="shared" si="3"/>
        <v>40</v>
      </c>
      <c r="R20" s="66">
        <f t="shared" si="4"/>
        <v>92</v>
      </c>
      <c r="S20" s="6">
        <f t="shared" si="5"/>
        <v>7</v>
      </c>
      <c r="U20" s="28"/>
    </row>
    <row r="21" spans="1:21" ht="15.75">
      <c r="A21" s="5">
        <v>8</v>
      </c>
      <c r="B21" s="1">
        <v>40</v>
      </c>
      <c r="C21" s="1">
        <v>116</v>
      </c>
      <c r="D21" s="55" t="s">
        <v>59</v>
      </c>
      <c r="E21" s="83" t="s">
        <v>60</v>
      </c>
      <c r="F21" s="74">
        <v>0.42939814814814814</v>
      </c>
      <c r="G21" s="38">
        <v>0.46812499999999996</v>
      </c>
      <c r="H21" s="34">
        <f t="shared" si="0"/>
        <v>3.8726851851851818E-2</v>
      </c>
      <c r="I21" s="1">
        <v>12</v>
      </c>
      <c r="J21" s="1">
        <v>5</v>
      </c>
      <c r="K21" s="11">
        <f t="shared" si="1"/>
        <v>58</v>
      </c>
      <c r="L21" s="74">
        <v>0.58425925925925926</v>
      </c>
      <c r="M21" s="36">
        <v>0.60984953703703704</v>
      </c>
      <c r="N21" s="70">
        <f>M21-L21+T29</f>
        <v>2.5590277777777781E-2</v>
      </c>
      <c r="O21" s="1">
        <v>2</v>
      </c>
      <c r="P21" s="1">
        <v>11</v>
      </c>
      <c r="Q21" s="6">
        <f t="shared" si="3"/>
        <v>26</v>
      </c>
      <c r="R21" s="66">
        <f t="shared" si="4"/>
        <v>84</v>
      </c>
      <c r="S21" s="6">
        <f t="shared" si="5"/>
        <v>8</v>
      </c>
      <c r="U21" s="28"/>
    </row>
    <row r="22" spans="1:21" ht="15.75">
      <c r="A22" s="5">
        <v>9</v>
      </c>
      <c r="B22" s="1">
        <v>35</v>
      </c>
      <c r="C22" s="55">
        <v>223</v>
      </c>
      <c r="D22" s="55" t="s">
        <v>57</v>
      </c>
      <c r="E22" s="83" t="s">
        <v>55</v>
      </c>
      <c r="F22" s="74">
        <v>0.43009259259259264</v>
      </c>
      <c r="G22" s="38">
        <v>0.46951388888888884</v>
      </c>
      <c r="H22" s="34">
        <f t="shared" si="0"/>
        <v>3.9421296296296204E-2</v>
      </c>
      <c r="I22" s="1">
        <v>10</v>
      </c>
      <c r="J22" s="1">
        <v>10</v>
      </c>
      <c r="K22" s="11">
        <f t="shared" si="1"/>
        <v>30</v>
      </c>
      <c r="L22" s="74">
        <v>0.5854166666666667</v>
      </c>
      <c r="M22" s="36">
        <v>0.62356481481481485</v>
      </c>
      <c r="N22" s="70">
        <f t="shared" ref="N22:N28" si="6">M22-L22</f>
        <v>3.8148148148148153E-2</v>
      </c>
      <c r="O22" s="1">
        <v>11</v>
      </c>
      <c r="P22" s="1">
        <v>7</v>
      </c>
      <c r="Q22" s="6">
        <f t="shared" si="3"/>
        <v>46</v>
      </c>
      <c r="R22" s="66">
        <f t="shared" si="4"/>
        <v>76</v>
      </c>
      <c r="S22" s="6">
        <f t="shared" si="5"/>
        <v>9</v>
      </c>
      <c r="U22" s="28"/>
    </row>
    <row r="23" spans="1:21" ht="15.75">
      <c r="A23" s="5">
        <v>10</v>
      </c>
      <c r="B23" s="1">
        <v>30</v>
      </c>
      <c r="C23" s="55">
        <v>224</v>
      </c>
      <c r="D23" s="55" t="s">
        <v>56</v>
      </c>
      <c r="E23" s="83" t="s">
        <v>55</v>
      </c>
      <c r="F23" s="74">
        <v>0.43032407407407408</v>
      </c>
      <c r="G23" s="38">
        <v>0.46947916666666667</v>
      </c>
      <c r="H23" s="34">
        <f t="shared" si="0"/>
        <v>3.9155092592592589E-2</v>
      </c>
      <c r="I23" s="1">
        <v>11</v>
      </c>
      <c r="J23" s="1">
        <v>9</v>
      </c>
      <c r="K23" s="11">
        <f t="shared" si="1"/>
        <v>35</v>
      </c>
      <c r="L23" s="74">
        <v>0.58518518518518514</v>
      </c>
      <c r="M23" s="36">
        <v>0.62379629629629629</v>
      </c>
      <c r="N23" s="70">
        <f t="shared" si="6"/>
        <v>3.8611111111111152E-2</v>
      </c>
      <c r="O23" s="1">
        <v>5</v>
      </c>
      <c r="P23" s="1">
        <v>10</v>
      </c>
      <c r="Q23" s="6">
        <f t="shared" si="3"/>
        <v>30</v>
      </c>
      <c r="R23" s="66">
        <f t="shared" si="4"/>
        <v>65</v>
      </c>
      <c r="S23" s="6">
        <f t="shared" si="5"/>
        <v>10</v>
      </c>
      <c r="U23" s="28"/>
    </row>
    <row r="24" spans="1:21" ht="15.75">
      <c r="A24" s="5">
        <v>11</v>
      </c>
      <c r="B24" s="1">
        <v>26</v>
      </c>
      <c r="C24" s="55">
        <v>108</v>
      </c>
      <c r="D24" s="55" t="s">
        <v>50</v>
      </c>
      <c r="E24" s="83" t="s">
        <v>51</v>
      </c>
      <c r="F24" s="74">
        <v>0.4291666666666667</v>
      </c>
      <c r="G24" s="38">
        <v>0.46810185185185182</v>
      </c>
      <c r="H24" s="34">
        <f t="shared" si="0"/>
        <v>3.8935185185185128E-2</v>
      </c>
      <c r="I24" s="1">
        <v>8</v>
      </c>
      <c r="J24" s="1">
        <v>12</v>
      </c>
      <c r="K24" s="11">
        <f t="shared" si="1"/>
        <v>22</v>
      </c>
      <c r="L24" s="74">
        <v>0.58587962962962969</v>
      </c>
      <c r="M24" s="36">
        <v>0.62386574074074075</v>
      </c>
      <c r="N24" s="70">
        <f t="shared" si="6"/>
        <v>3.7986111111111054E-2</v>
      </c>
      <c r="O24" s="1">
        <v>10</v>
      </c>
      <c r="P24" s="1">
        <v>9</v>
      </c>
      <c r="Q24" s="6">
        <f t="shared" si="3"/>
        <v>35</v>
      </c>
      <c r="R24" s="66">
        <f t="shared" si="4"/>
        <v>57</v>
      </c>
      <c r="S24" s="6">
        <f t="shared" si="5"/>
        <v>11</v>
      </c>
      <c r="U24" s="28"/>
    </row>
    <row r="25" spans="1:21" ht="15.75">
      <c r="A25" s="5">
        <v>12</v>
      </c>
      <c r="B25" s="1">
        <v>22</v>
      </c>
      <c r="C25" s="55">
        <v>102</v>
      </c>
      <c r="D25" s="55" t="s">
        <v>54</v>
      </c>
      <c r="E25" s="83" t="s">
        <v>55</v>
      </c>
      <c r="F25" s="74">
        <v>0.4289351851851852</v>
      </c>
      <c r="G25" s="38">
        <v>0.46990740740740744</v>
      </c>
      <c r="H25" s="34">
        <f t="shared" si="0"/>
        <v>4.0972222222222243E-2</v>
      </c>
      <c r="I25" s="1">
        <v>10</v>
      </c>
      <c r="J25" s="1">
        <v>11</v>
      </c>
      <c r="K25" s="11">
        <f t="shared" si="1"/>
        <v>26</v>
      </c>
      <c r="L25" s="74">
        <v>0.58564814814814814</v>
      </c>
      <c r="M25" s="36">
        <v>0.58910879629629631</v>
      </c>
      <c r="N25" s="70">
        <f t="shared" si="6"/>
        <v>3.460648148148171E-3</v>
      </c>
      <c r="O25" s="1">
        <v>1</v>
      </c>
      <c r="P25" s="1">
        <v>12</v>
      </c>
      <c r="Q25" s="6">
        <f t="shared" si="3"/>
        <v>22</v>
      </c>
      <c r="R25" s="66">
        <f t="shared" si="4"/>
        <v>48</v>
      </c>
      <c r="S25" s="6">
        <f t="shared" si="5"/>
        <v>12</v>
      </c>
      <c r="U25" s="28"/>
    </row>
    <row r="26" spans="1:21" ht="15.75">
      <c r="A26" s="5">
        <v>13</v>
      </c>
      <c r="B26" s="1">
        <v>18</v>
      </c>
      <c r="C26" s="1">
        <v>118</v>
      </c>
      <c r="D26" s="55" t="s">
        <v>58</v>
      </c>
      <c r="E26" s="83" t="s">
        <v>33</v>
      </c>
      <c r="F26" s="74">
        <v>0.42962962962962964</v>
      </c>
      <c r="G26" s="38">
        <v>0.47094907407407405</v>
      </c>
      <c r="H26" s="34">
        <f t="shared" si="0"/>
        <v>4.1319444444444409E-2</v>
      </c>
      <c r="I26" s="1">
        <v>4</v>
      </c>
      <c r="J26" s="1">
        <v>13</v>
      </c>
      <c r="K26" s="11">
        <f t="shared" si="1"/>
        <v>18</v>
      </c>
      <c r="L26" s="5"/>
      <c r="M26" s="1"/>
      <c r="N26" s="70">
        <f t="shared" si="6"/>
        <v>0</v>
      </c>
      <c r="O26" s="1"/>
      <c r="P26" s="1"/>
      <c r="Q26" s="6">
        <f t="shared" si="3"/>
        <v>0</v>
      </c>
      <c r="R26" s="66">
        <f t="shared" si="4"/>
        <v>18</v>
      </c>
      <c r="S26" s="6">
        <f t="shared" si="5"/>
        <v>13</v>
      </c>
      <c r="U26" s="28"/>
    </row>
    <row r="27" spans="1:21" ht="15.75">
      <c r="A27" s="5">
        <v>14</v>
      </c>
      <c r="B27" s="1">
        <v>14</v>
      </c>
      <c r="C27" s="55">
        <v>112</v>
      </c>
      <c r="D27" s="55" t="s">
        <v>46</v>
      </c>
      <c r="E27" s="83" t="s">
        <v>33</v>
      </c>
      <c r="F27" s="74">
        <v>0.42731481481481487</v>
      </c>
      <c r="G27" s="38">
        <v>0.43862268518518516</v>
      </c>
      <c r="H27" s="34">
        <f t="shared" si="0"/>
        <v>1.1307870370370288E-2</v>
      </c>
      <c r="I27" s="1">
        <v>3</v>
      </c>
      <c r="J27" s="1">
        <v>14</v>
      </c>
      <c r="K27" s="11">
        <f t="shared" si="1"/>
        <v>14</v>
      </c>
      <c r="L27" s="5"/>
      <c r="M27" s="1"/>
      <c r="N27" s="70">
        <f t="shared" si="6"/>
        <v>0</v>
      </c>
      <c r="O27" s="1"/>
      <c r="P27" s="1"/>
      <c r="Q27" s="6">
        <f t="shared" si="3"/>
        <v>0</v>
      </c>
      <c r="R27" s="66">
        <f t="shared" si="4"/>
        <v>14</v>
      </c>
      <c r="S27" s="6">
        <f t="shared" si="5"/>
        <v>14</v>
      </c>
      <c r="U27" s="28"/>
    </row>
    <row r="28" spans="1:21" ht="16.5" thickBot="1">
      <c r="A28" s="9">
        <v>15</v>
      </c>
      <c r="B28" s="7">
        <v>10</v>
      </c>
      <c r="C28" s="57">
        <v>222</v>
      </c>
      <c r="D28" s="57" t="s">
        <v>41</v>
      </c>
      <c r="E28" s="84"/>
      <c r="F28" s="75">
        <v>0.4284722222222222</v>
      </c>
      <c r="G28" s="39">
        <v>0.43739583333333337</v>
      </c>
      <c r="H28" s="35">
        <f t="shared" si="0"/>
        <v>8.9236111111111738E-3</v>
      </c>
      <c r="I28" s="7">
        <v>1</v>
      </c>
      <c r="J28" s="7">
        <v>15</v>
      </c>
      <c r="K28" s="12">
        <f t="shared" si="1"/>
        <v>10</v>
      </c>
      <c r="L28" s="9"/>
      <c r="M28" s="7"/>
      <c r="N28" s="77">
        <f t="shared" si="6"/>
        <v>0</v>
      </c>
      <c r="O28" s="7"/>
      <c r="P28" s="7"/>
      <c r="Q28" s="8">
        <f t="shared" si="3"/>
        <v>0</v>
      </c>
      <c r="R28" s="68">
        <f t="shared" si="4"/>
        <v>10</v>
      </c>
      <c r="S28" s="8">
        <f t="shared" si="5"/>
        <v>15</v>
      </c>
      <c r="U28" s="28"/>
    </row>
    <row r="29" spans="1:21" ht="16.5" thickBot="1">
      <c r="A29" t="s">
        <v>16</v>
      </c>
      <c r="D29" s="27"/>
      <c r="E29" s="27"/>
      <c r="F29" s="14" t="s">
        <v>0</v>
      </c>
      <c r="G29" s="15" t="s">
        <v>1</v>
      </c>
      <c r="H29" s="13" t="s">
        <v>2</v>
      </c>
      <c r="I29" s="14" t="s">
        <v>7</v>
      </c>
      <c r="J29" s="14" t="s">
        <v>3</v>
      </c>
      <c r="K29" s="23" t="s">
        <v>4</v>
      </c>
      <c r="L29" s="89" t="s">
        <v>0</v>
      </c>
      <c r="M29" s="90" t="s">
        <v>1</v>
      </c>
      <c r="N29" s="90" t="s">
        <v>2</v>
      </c>
      <c r="O29" s="90" t="s">
        <v>7</v>
      </c>
      <c r="P29" s="90" t="s">
        <v>3</v>
      </c>
      <c r="Q29" s="91" t="s">
        <v>4</v>
      </c>
      <c r="R29" s="25" t="s">
        <v>4</v>
      </c>
      <c r="S29" s="26" t="s">
        <v>3</v>
      </c>
      <c r="U29" s="28"/>
    </row>
    <row r="30" spans="1:21" ht="15.75">
      <c r="A30" s="2">
        <v>1</v>
      </c>
      <c r="B30" s="3">
        <v>100</v>
      </c>
      <c r="C30" s="51">
        <v>204</v>
      </c>
      <c r="D30" s="52" t="s">
        <v>22</v>
      </c>
      <c r="E30" s="62" t="s">
        <v>23</v>
      </c>
      <c r="F30" s="71">
        <v>0.37546296296296294</v>
      </c>
      <c r="G30" s="72">
        <v>0.41640046296296296</v>
      </c>
      <c r="H30" s="73">
        <f>G30-F30</f>
        <v>4.0937500000000016E-2</v>
      </c>
      <c r="I30" s="3">
        <v>14</v>
      </c>
      <c r="J30" s="3">
        <v>1</v>
      </c>
      <c r="K30" s="4">
        <f t="shared" ref="K30:K43" si="7">IF(J30=0,0,VLOOKUP(J30,$A$14:$B$28,2,0))</f>
        <v>100</v>
      </c>
      <c r="L30" s="54">
        <v>0.53125</v>
      </c>
      <c r="M30" s="31">
        <v>0.57125000000000004</v>
      </c>
      <c r="N30" s="73">
        <f t="shared" ref="N30:N43" si="8">M30-L30</f>
        <v>4.0000000000000036E-2</v>
      </c>
      <c r="O30" s="3">
        <v>12</v>
      </c>
      <c r="P30" s="3">
        <v>2</v>
      </c>
      <c r="Q30" s="10">
        <f t="shared" ref="Q30:Q43" si="9">IF(P30=0,0,VLOOKUP(P30,$A$14:$B$28,2,0))</f>
        <v>86</v>
      </c>
      <c r="R30" s="2">
        <f t="shared" ref="R30:R43" si="10">Q30+K30</f>
        <v>186</v>
      </c>
      <c r="S30" s="4">
        <f t="shared" ref="S30:S35" si="11">IF(R30=0,0,RANK(R30,$R$30:$R$43,0))</f>
        <v>1</v>
      </c>
      <c r="U30" s="28"/>
    </row>
    <row r="31" spans="1:21" ht="15.75">
      <c r="A31" s="5">
        <v>2</v>
      </c>
      <c r="B31" s="1">
        <v>85</v>
      </c>
      <c r="C31" s="49">
        <v>203</v>
      </c>
      <c r="D31" s="50" t="s">
        <v>20</v>
      </c>
      <c r="E31" s="63" t="s">
        <v>21</v>
      </c>
      <c r="F31" s="74">
        <v>0.375</v>
      </c>
      <c r="G31" s="69">
        <v>0.41559027777777779</v>
      </c>
      <c r="H31" s="70">
        <f>G31-F31</f>
        <v>4.0590277777777795E-2</v>
      </c>
      <c r="I31" s="1">
        <v>13</v>
      </c>
      <c r="J31" s="1">
        <v>5</v>
      </c>
      <c r="K31" s="6">
        <f t="shared" si="7"/>
        <v>58</v>
      </c>
      <c r="L31" s="43">
        <v>0.53217592592592589</v>
      </c>
      <c r="M31" s="32">
        <v>0.5713773148148148</v>
      </c>
      <c r="N31" s="70">
        <f t="shared" si="8"/>
        <v>3.9201388888888911E-2</v>
      </c>
      <c r="O31" s="1">
        <v>12</v>
      </c>
      <c r="P31" s="1">
        <v>1</v>
      </c>
      <c r="Q31" s="11">
        <f t="shared" si="9"/>
        <v>100</v>
      </c>
      <c r="R31" s="5">
        <f t="shared" si="10"/>
        <v>158</v>
      </c>
      <c r="S31" s="6">
        <f t="shared" si="11"/>
        <v>2</v>
      </c>
      <c r="U31" s="28"/>
    </row>
    <row r="32" spans="1:21" ht="15.75">
      <c r="A32" s="5">
        <v>3</v>
      </c>
      <c r="B32" s="1">
        <v>75</v>
      </c>
      <c r="C32" s="47">
        <v>213</v>
      </c>
      <c r="D32" s="48" t="s">
        <v>31</v>
      </c>
      <c r="E32" s="64" t="s">
        <v>19</v>
      </c>
      <c r="F32" s="74">
        <v>0.3752314814814815</v>
      </c>
      <c r="G32" s="69">
        <v>0.41629629629629633</v>
      </c>
      <c r="H32" s="70">
        <f>G32-F32</f>
        <v>4.1064814814814832E-2</v>
      </c>
      <c r="I32" s="1">
        <v>14</v>
      </c>
      <c r="J32" s="1">
        <v>2</v>
      </c>
      <c r="K32" s="6">
        <f t="shared" si="7"/>
        <v>86</v>
      </c>
      <c r="L32" s="43">
        <v>0.53148148148148155</v>
      </c>
      <c r="M32" s="32">
        <v>0.57270833333333326</v>
      </c>
      <c r="N32" s="70">
        <f t="shared" si="8"/>
        <v>4.1226851851851709E-2</v>
      </c>
      <c r="O32" s="1">
        <v>12</v>
      </c>
      <c r="P32" s="1">
        <v>5</v>
      </c>
      <c r="Q32" s="11">
        <f t="shared" si="9"/>
        <v>58</v>
      </c>
      <c r="R32" s="5">
        <f t="shared" si="10"/>
        <v>144</v>
      </c>
      <c r="S32" s="6">
        <f t="shared" si="11"/>
        <v>3</v>
      </c>
      <c r="T32" s="80">
        <v>3.472222222222222E-3</v>
      </c>
    </row>
    <row r="33" spans="1:19" ht="15.75">
      <c r="A33" s="5">
        <v>4</v>
      </c>
      <c r="B33" s="1">
        <v>65</v>
      </c>
      <c r="C33" s="49">
        <v>215</v>
      </c>
      <c r="D33" s="48" t="s">
        <v>32</v>
      </c>
      <c r="E33" s="64" t="s">
        <v>33</v>
      </c>
      <c r="F33" s="74">
        <v>0.37731481481481483</v>
      </c>
      <c r="G33" s="69">
        <v>0.41380787037037042</v>
      </c>
      <c r="H33" s="81">
        <f>G33-F33+T33</f>
        <v>3.6493055555555598E-2</v>
      </c>
      <c r="I33" s="1">
        <v>13</v>
      </c>
      <c r="J33" s="1">
        <v>3</v>
      </c>
      <c r="K33" s="6">
        <f t="shared" si="7"/>
        <v>76</v>
      </c>
      <c r="L33" s="43">
        <v>0.531712962962963</v>
      </c>
      <c r="M33" s="32">
        <v>0.57262731481481477</v>
      </c>
      <c r="N33" s="70">
        <f t="shared" si="8"/>
        <v>4.0914351851851771E-2</v>
      </c>
      <c r="O33" s="1">
        <v>12</v>
      </c>
      <c r="P33" s="1">
        <v>4</v>
      </c>
      <c r="Q33" s="11">
        <f t="shared" si="9"/>
        <v>66</v>
      </c>
      <c r="R33" s="5">
        <f t="shared" si="10"/>
        <v>142</v>
      </c>
      <c r="S33" s="6">
        <f t="shared" si="11"/>
        <v>4</v>
      </c>
    </row>
    <row r="34" spans="1:19" ht="15.75">
      <c r="A34" s="5">
        <v>5</v>
      </c>
      <c r="B34" s="1">
        <v>57</v>
      </c>
      <c r="C34" s="49">
        <v>221</v>
      </c>
      <c r="D34" s="48" t="s">
        <v>36</v>
      </c>
      <c r="E34" s="63" t="s">
        <v>37</v>
      </c>
      <c r="F34" s="74">
        <v>0.37800925925925927</v>
      </c>
      <c r="G34" s="69">
        <v>0.41824074074074075</v>
      </c>
      <c r="H34" s="70">
        <f t="shared" ref="H34:H43" si="12">G34-F34</f>
        <v>4.0231481481481479E-2</v>
      </c>
      <c r="I34" s="1">
        <v>12</v>
      </c>
      <c r="J34" s="1">
        <v>9</v>
      </c>
      <c r="K34" s="6">
        <f t="shared" si="7"/>
        <v>35</v>
      </c>
      <c r="L34" s="85">
        <v>0.53310185185185188</v>
      </c>
      <c r="M34" s="86">
        <v>0.57348379629629631</v>
      </c>
      <c r="N34" s="70">
        <f t="shared" si="8"/>
        <v>4.0381944444444429E-2</v>
      </c>
      <c r="O34" s="45">
        <v>12</v>
      </c>
      <c r="P34" s="45">
        <v>3</v>
      </c>
      <c r="Q34" s="11">
        <f t="shared" si="9"/>
        <v>76</v>
      </c>
      <c r="R34" s="5">
        <f t="shared" si="10"/>
        <v>111</v>
      </c>
      <c r="S34" s="6">
        <f t="shared" si="11"/>
        <v>5</v>
      </c>
    </row>
    <row r="35" spans="1:19" ht="15.75">
      <c r="A35" s="5">
        <v>6</v>
      </c>
      <c r="B35" s="1">
        <v>51</v>
      </c>
      <c r="C35" s="47">
        <v>205</v>
      </c>
      <c r="D35" s="48" t="s">
        <v>24</v>
      </c>
      <c r="E35" s="64" t="s">
        <v>25</v>
      </c>
      <c r="F35" s="74">
        <v>0.37638888888888888</v>
      </c>
      <c r="G35" s="69">
        <v>0.41629629629629633</v>
      </c>
      <c r="H35" s="70">
        <f t="shared" si="12"/>
        <v>3.9907407407407447E-2</v>
      </c>
      <c r="I35" s="1">
        <v>12</v>
      </c>
      <c r="J35" s="1">
        <v>8</v>
      </c>
      <c r="K35" s="6">
        <f t="shared" si="7"/>
        <v>40</v>
      </c>
      <c r="L35" s="85">
        <v>0.53287037037037044</v>
      </c>
      <c r="M35" s="86">
        <v>0.57260416666666669</v>
      </c>
      <c r="N35" s="70">
        <f t="shared" si="8"/>
        <v>3.9733796296296253E-2</v>
      </c>
      <c r="O35" s="45">
        <v>10</v>
      </c>
      <c r="P35" s="45">
        <v>6</v>
      </c>
      <c r="Q35" s="11">
        <f t="shared" si="9"/>
        <v>52</v>
      </c>
      <c r="R35" s="5">
        <f t="shared" si="10"/>
        <v>92</v>
      </c>
      <c r="S35" s="6">
        <f t="shared" si="11"/>
        <v>6</v>
      </c>
    </row>
    <row r="36" spans="1:19" ht="15.75">
      <c r="A36" s="5">
        <v>7</v>
      </c>
      <c r="B36" s="1">
        <v>45</v>
      </c>
      <c r="C36" s="47">
        <v>222</v>
      </c>
      <c r="D36" s="48" t="s">
        <v>38</v>
      </c>
      <c r="E36" s="64" t="s">
        <v>39</v>
      </c>
      <c r="F36" s="74">
        <v>0.37592592592592594</v>
      </c>
      <c r="G36" s="69">
        <v>0.41528935185185184</v>
      </c>
      <c r="H36" s="70">
        <f t="shared" si="12"/>
        <v>3.9363425925925899E-2</v>
      </c>
      <c r="I36" s="1">
        <v>12</v>
      </c>
      <c r="J36" s="1">
        <v>6</v>
      </c>
      <c r="K36" s="6">
        <f t="shared" si="7"/>
        <v>52</v>
      </c>
      <c r="L36" s="85">
        <v>0.53240740740740744</v>
      </c>
      <c r="M36" s="86">
        <v>0.57201388888888893</v>
      </c>
      <c r="N36" s="70">
        <f t="shared" si="8"/>
        <v>3.9606481481481493E-2</v>
      </c>
      <c r="O36" s="45">
        <v>9</v>
      </c>
      <c r="P36" s="45">
        <v>8</v>
      </c>
      <c r="Q36" s="11">
        <f t="shared" si="9"/>
        <v>40</v>
      </c>
      <c r="R36" s="5">
        <f t="shared" si="10"/>
        <v>92</v>
      </c>
      <c r="S36" s="6">
        <v>7</v>
      </c>
    </row>
    <row r="37" spans="1:19" ht="15.75">
      <c r="A37" s="5">
        <v>8</v>
      </c>
      <c r="B37" s="1">
        <v>39</v>
      </c>
      <c r="C37" s="47">
        <v>202</v>
      </c>
      <c r="D37" s="48" t="s">
        <v>18</v>
      </c>
      <c r="E37" s="64" t="s">
        <v>19</v>
      </c>
      <c r="F37" s="74">
        <v>0.3756944444444445</v>
      </c>
      <c r="G37" s="69">
        <v>0.41615740740740742</v>
      </c>
      <c r="H37" s="70">
        <f t="shared" si="12"/>
        <v>4.0462962962962923E-2</v>
      </c>
      <c r="I37" s="1">
        <v>13</v>
      </c>
      <c r="J37" s="1">
        <v>4</v>
      </c>
      <c r="K37" s="6">
        <f t="shared" si="7"/>
        <v>66</v>
      </c>
      <c r="L37" s="85">
        <v>0.53194444444444444</v>
      </c>
      <c r="M37" s="86">
        <v>0.55814814814814817</v>
      </c>
      <c r="N37" s="70">
        <f t="shared" si="8"/>
        <v>2.6203703703703729E-2</v>
      </c>
      <c r="O37" s="45">
        <v>5</v>
      </c>
      <c r="P37" s="45">
        <v>12</v>
      </c>
      <c r="Q37" s="11">
        <f t="shared" si="9"/>
        <v>22</v>
      </c>
      <c r="R37" s="5">
        <f t="shared" si="10"/>
        <v>88</v>
      </c>
      <c r="S37" s="6">
        <f t="shared" ref="S37:S43" si="13">IF(R37=0,0,RANK(R37,$R$30:$R$43,0))</f>
        <v>8</v>
      </c>
    </row>
    <row r="38" spans="1:19" ht="15.75">
      <c r="A38" s="5">
        <v>9</v>
      </c>
      <c r="B38" s="1">
        <v>34</v>
      </c>
      <c r="C38" s="47">
        <v>211</v>
      </c>
      <c r="D38" s="48" t="s">
        <v>30</v>
      </c>
      <c r="E38" s="64"/>
      <c r="F38" s="74">
        <v>0.37708333333333338</v>
      </c>
      <c r="G38" s="69">
        <v>0.41641203703703705</v>
      </c>
      <c r="H38" s="70">
        <f t="shared" si="12"/>
        <v>3.9328703703703671E-2</v>
      </c>
      <c r="I38" s="1">
        <v>11</v>
      </c>
      <c r="J38" s="1">
        <v>10</v>
      </c>
      <c r="K38" s="6">
        <f t="shared" si="7"/>
        <v>30</v>
      </c>
      <c r="L38" s="85">
        <v>0.53333333333333333</v>
      </c>
      <c r="M38" s="86">
        <v>0.57248842592592586</v>
      </c>
      <c r="N38" s="70">
        <f t="shared" si="8"/>
        <v>3.9155092592592533E-2</v>
      </c>
      <c r="O38" s="45">
        <v>9</v>
      </c>
      <c r="P38" s="45">
        <v>7</v>
      </c>
      <c r="Q38" s="11">
        <f t="shared" si="9"/>
        <v>46</v>
      </c>
      <c r="R38" s="5">
        <f t="shared" si="10"/>
        <v>76</v>
      </c>
      <c r="S38" s="6">
        <f t="shared" si="13"/>
        <v>9</v>
      </c>
    </row>
    <row r="39" spans="1:19" ht="15.75">
      <c r="A39" s="5">
        <v>10</v>
      </c>
      <c r="B39" s="1">
        <v>29</v>
      </c>
      <c r="C39" s="47">
        <v>206</v>
      </c>
      <c r="D39" s="48" t="s">
        <v>26</v>
      </c>
      <c r="E39" s="64" t="s">
        <v>25</v>
      </c>
      <c r="F39" s="74">
        <v>0.37662037037037038</v>
      </c>
      <c r="G39" s="69">
        <v>0.41599537037037032</v>
      </c>
      <c r="H39" s="70">
        <f t="shared" si="12"/>
        <v>3.9374999999999938E-2</v>
      </c>
      <c r="I39" s="1">
        <v>12</v>
      </c>
      <c r="J39" s="1">
        <v>7</v>
      </c>
      <c r="K39" s="6">
        <f t="shared" si="7"/>
        <v>46</v>
      </c>
      <c r="L39" s="85">
        <v>0.53263888888888888</v>
      </c>
      <c r="M39" s="86">
        <v>0.57354166666666673</v>
      </c>
      <c r="N39" s="70">
        <f t="shared" si="8"/>
        <v>4.0902777777777843E-2</v>
      </c>
      <c r="O39" s="45">
        <v>8</v>
      </c>
      <c r="P39" s="45">
        <v>11</v>
      </c>
      <c r="Q39" s="11">
        <f t="shared" si="9"/>
        <v>26</v>
      </c>
      <c r="R39" s="5">
        <f t="shared" si="10"/>
        <v>72</v>
      </c>
      <c r="S39" s="6">
        <f t="shared" si="13"/>
        <v>10</v>
      </c>
    </row>
    <row r="40" spans="1:19" ht="15.75">
      <c r="A40" s="5">
        <v>11</v>
      </c>
      <c r="B40" s="1">
        <v>24</v>
      </c>
      <c r="C40" s="47">
        <v>208</v>
      </c>
      <c r="D40" s="48" t="s">
        <v>28</v>
      </c>
      <c r="E40" s="64" t="s">
        <v>29</v>
      </c>
      <c r="F40" s="74">
        <v>0.37615740740740744</v>
      </c>
      <c r="G40" s="69">
        <v>0.41652777777777777</v>
      </c>
      <c r="H40" s="70">
        <f t="shared" si="12"/>
        <v>4.0370370370370334E-2</v>
      </c>
      <c r="I40" s="1">
        <v>11</v>
      </c>
      <c r="J40" s="1">
        <v>11</v>
      </c>
      <c r="K40" s="6">
        <f t="shared" si="7"/>
        <v>26</v>
      </c>
      <c r="L40" s="85">
        <v>0.53356481481481477</v>
      </c>
      <c r="M40" s="86">
        <v>0.57374999999999998</v>
      </c>
      <c r="N40" s="70">
        <f t="shared" si="8"/>
        <v>4.0185185185185213E-2</v>
      </c>
      <c r="O40" s="45">
        <v>9</v>
      </c>
      <c r="P40" s="45">
        <v>9</v>
      </c>
      <c r="Q40" s="11">
        <f t="shared" si="9"/>
        <v>35</v>
      </c>
      <c r="R40" s="5">
        <f t="shared" si="10"/>
        <v>61</v>
      </c>
      <c r="S40" s="6">
        <f t="shared" si="13"/>
        <v>11</v>
      </c>
    </row>
    <row r="41" spans="1:19" ht="15.75">
      <c r="A41" s="5">
        <v>12</v>
      </c>
      <c r="B41" s="1">
        <v>19</v>
      </c>
      <c r="C41" s="47">
        <v>207</v>
      </c>
      <c r="D41" s="48" t="s">
        <v>27</v>
      </c>
      <c r="E41" s="64"/>
      <c r="F41" s="74">
        <v>0.37685185185185183</v>
      </c>
      <c r="G41" s="69">
        <v>0.41814814814814816</v>
      </c>
      <c r="H41" s="70">
        <f t="shared" si="12"/>
        <v>4.1296296296296331E-2</v>
      </c>
      <c r="I41" s="1">
        <v>10</v>
      </c>
      <c r="J41" s="1">
        <v>12</v>
      </c>
      <c r="K41" s="6">
        <f t="shared" si="7"/>
        <v>22</v>
      </c>
      <c r="L41" s="85">
        <v>0.53379629629629632</v>
      </c>
      <c r="M41" s="86">
        <v>0.57445601851851846</v>
      </c>
      <c r="N41" s="70">
        <f t="shared" si="8"/>
        <v>4.0659722222222139E-2</v>
      </c>
      <c r="O41" s="45">
        <v>8</v>
      </c>
      <c r="P41" s="45">
        <v>10</v>
      </c>
      <c r="Q41" s="11">
        <f t="shared" si="9"/>
        <v>30</v>
      </c>
      <c r="R41" s="5">
        <f t="shared" si="10"/>
        <v>52</v>
      </c>
      <c r="S41" s="6">
        <f t="shared" si="13"/>
        <v>12</v>
      </c>
    </row>
    <row r="42" spans="1:19" ht="15.75">
      <c r="A42" s="5">
        <v>13</v>
      </c>
      <c r="B42" s="1">
        <v>14</v>
      </c>
      <c r="C42" s="49">
        <v>217</v>
      </c>
      <c r="D42" s="48" t="s">
        <v>35</v>
      </c>
      <c r="E42" s="63"/>
      <c r="F42" s="74">
        <v>0.37777777777777777</v>
      </c>
      <c r="G42" s="69">
        <v>0.39202546296296298</v>
      </c>
      <c r="H42" s="70">
        <f t="shared" si="12"/>
        <v>1.424768518518521E-2</v>
      </c>
      <c r="I42" s="1">
        <v>4</v>
      </c>
      <c r="J42" s="1">
        <v>13</v>
      </c>
      <c r="K42" s="6">
        <f t="shared" si="7"/>
        <v>18</v>
      </c>
      <c r="L42" s="67"/>
      <c r="M42" s="46"/>
      <c r="N42" s="70">
        <f t="shared" si="8"/>
        <v>0</v>
      </c>
      <c r="O42" s="45"/>
      <c r="P42" s="45"/>
      <c r="Q42" s="11">
        <f t="shared" si="9"/>
        <v>0</v>
      </c>
      <c r="R42" s="5">
        <f t="shared" si="10"/>
        <v>18</v>
      </c>
      <c r="S42" s="6">
        <f t="shared" si="13"/>
        <v>13</v>
      </c>
    </row>
    <row r="43" spans="1:19" ht="16.5" thickBot="1">
      <c r="A43" s="9">
        <v>14</v>
      </c>
      <c r="B43" s="7">
        <v>10</v>
      </c>
      <c r="C43" s="78">
        <v>216</v>
      </c>
      <c r="D43" s="53" t="s">
        <v>34</v>
      </c>
      <c r="E43" s="79"/>
      <c r="F43" s="75">
        <v>0.37754629629629632</v>
      </c>
      <c r="G43" s="76">
        <v>0.38825231481481487</v>
      </c>
      <c r="H43" s="77">
        <f t="shared" si="12"/>
        <v>1.0706018518518545E-2</v>
      </c>
      <c r="I43" s="7">
        <v>3</v>
      </c>
      <c r="J43" s="7">
        <v>14</v>
      </c>
      <c r="K43" s="8">
        <f t="shared" si="7"/>
        <v>14</v>
      </c>
      <c r="L43" s="68"/>
      <c r="M43" s="12"/>
      <c r="N43" s="77">
        <f t="shared" si="8"/>
        <v>0</v>
      </c>
      <c r="O43" s="7"/>
      <c r="P43" s="7"/>
      <c r="Q43" s="12">
        <f t="shared" si="9"/>
        <v>0</v>
      </c>
      <c r="R43" s="9">
        <f t="shared" si="10"/>
        <v>14</v>
      </c>
      <c r="S43" s="8">
        <f t="shared" si="13"/>
        <v>14</v>
      </c>
    </row>
    <row r="44" spans="1:19" ht="15.75" thickBot="1">
      <c r="A44" t="s">
        <v>17</v>
      </c>
      <c r="D44" s="27"/>
      <c r="E44" s="27"/>
      <c r="F44" s="14" t="s">
        <v>0</v>
      </c>
      <c r="G44" s="15" t="s">
        <v>1</v>
      </c>
      <c r="H44" s="13" t="s">
        <v>2</v>
      </c>
      <c r="I44" s="14" t="s">
        <v>7</v>
      </c>
      <c r="J44" s="14" t="s">
        <v>3</v>
      </c>
      <c r="K44" s="23" t="s">
        <v>4</v>
      </c>
      <c r="L44" s="24" t="s">
        <v>0</v>
      </c>
      <c r="M44" s="14" t="s">
        <v>1</v>
      </c>
      <c r="N44" s="14" t="s">
        <v>2</v>
      </c>
      <c r="O44" s="14" t="s">
        <v>7</v>
      </c>
      <c r="P44" s="14" t="s">
        <v>3</v>
      </c>
      <c r="Q44" s="15" t="s">
        <v>4</v>
      </c>
      <c r="R44" s="25" t="s">
        <v>4</v>
      </c>
      <c r="S44" s="26" t="s">
        <v>3</v>
      </c>
    </row>
    <row r="45" spans="1:19" ht="15.75">
      <c r="A45" s="2">
        <v>1</v>
      </c>
      <c r="B45" s="3">
        <v>70</v>
      </c>
      <c r="C45" s="60">
        <v>1</v>
      </c>
      <c r="D45" s="56" t="s">
        <v>61</v>
      </c>
      <c r="E45" s="82" t="s">
        <v>62</v>
      </c>
      <c r="F45" s="71">
        <v>0.47939814814814818</v>
      </c>
      <c r="G45" s="40">
        <v>0.51879629629629631</v>
      </c>
      <c r="H45" s="73">
        <f t="shared" ref="H45:H51" si="14">G45-F45</f>
        <v>3.9398148148148127E-2</v>
      </c>
      <c r="I45" s="3">
        <v>10</v>
      </c>
      <c r="J45" s="3">
        <v>1</v>
      </c>
      <c r="K45" s="4">
        <f t="shared" ref="K45:K51" si="15">IF(J45=0,0,VLOOKUP(J45,$A$14:$B$28,2,0))</f>
        <v>100</v>
      </c>
      <c r="L45" s="42">
        <v>0.63541666666666663</v>
      </c>
      <c r="M45" s="40">
        <v>0.67700231481481488</v>
      </c>
      <c r="N45" s="73">
        <f t="shared" ref="N45:N50" si="16">M45-L45</f>
        <v>4.1585648148148247E-2</v>
      </c>
      <c r="O45" s="3">
        <v>10</v>
      </c>
      <c r="P45" s="3">
        <v>1</v>
      </c>
      <c r="Q45" s="4">
        <f t="shared" ref="Q45:Q51" si="17">IF(P45=0,0,VLOOKUP(P45,$A$14:$B$28,2,0))</f>
        <v>100</v>
      </c>
      <c r="R45" s="65">
        <f t="shared" ref="R45:R51" si="18">Q45+K45</f>
        <v>200</v>
      </c>
      <c r="S45" s="4">
        <f>IF(R45=0,0,RANK(R45,$R$45:$R$51,0))</f>
        <v>1</v>
      </c>
    </row>
    <row r="46" spans="1:19" ht="15.75">
      <c r="A46" s="5">
        <v>2</v>
      </c>
      <c r="B46" s="1">
        <v>56</v>
      </c>
      <c r="C46" s="58">
        <v>3</v>
      </c>
      <c r="D46" s="55" t="s">
        <v>65</v>
      </c>
      <c r="E46" s="83" t="s">
        <v>23</v>
      </c>
      <c r="F46" s="74">
        <v>0.47916666666666669</v>
      </c>
      <c r="G46" s="36">
        <v>0.51829861111111108</v>
      </c>
      <c r="H46" s="70">
        <f t="shared" si="14"/>
        <v>3.91319444444444E-2</v>
      </c>
      <c r="I46" s="1">
        <v>9</v>
      </c>
      <c r="J46" s="1">
        <v>2</v>
      </c>
      <c r="K46" s="6">
        <f t="shared" si="15"/>
        <v>86</v>
      </c>
      <c r="L46" s="43">
        <v>0.63564814814814818</v>
      </c>
      <c r="M46" s="36">
        <v>0.67417824074074073</v>
      </c>
      <c r="N46" s="70">
        <f t="shared" si="16"/>
        <v>3.8530092592592546E-2</v>
      </c>
      <c r="O46" s="1">
        <v>8</v>
      </c>
      <c r="P46" s="1">
        <v>2</v>
      </c>
      <c r="Q46" s="6">
        <f t="shared" si="17"/>
        <v>86</v>
      </c>
      <c r="R46" s="66">
        <f t="shared" si="18"/>
        <v>172</v>
      </c>
      <c r="S46" s="6">
        <f>IF(R46=0,0,RANK(R46,$R$45:$R$51,0))</f>
        <v>2</v>
      </c>
    </row>
    <row r="47" spans="1:19" ht="15.75">
      <c r="A47" s="5">
        <v>3</v>
      </c>
      <c r="B47" s="1">
        <v>46</v>
      </c>
      <c r="C47" s="58">
        <v>8</v>
      </c>
      <c r="D47" s="55" t="s">
        <v>68</v>
      </c>
      <c r="E47" s="83"/>
      <c r="F47" s="74">
        <v>0.47962962962962963</v>
      </c>
      <c r="G47" s="36">
        <v>0.51700231481481485</v>
      </c>
      <c r="H47" s="70">
        <f t="shared" si="14"/>
        <v>3.7372685185185217E-2</v>
      </c>
      <c r="I47" s="1">
        <v>8</v>
      </c>
      <c r="J47" s="1">
        <v>3</v>
      </c>
      <c r="K47" s="6">
        <f t="shared" si="15"/>
        <v>76</v>
      </c>
      <c r="L47" s="43">
        <v>0.63587962962962963</v>
      </c>
      <c r="M47" s="36">
        <v>0.66887731481481483</v>
      </c>
      <c r="N47" s="70">
        <f t="shared" si="16"/>
        <v>3.2997685185185199E-2</v>
      </c>
      <c r="O47" s="1">
        <v>5</v>
      </c>
      <c r="P47" s="1">
        <v>3</v>
      </c>
      <c r="Q47" s="6">
        <f t="shared" si="17"/>
        <v>76</v>
      </c>
      <c r="R47" s="66">
        <f t="shared" si="18"/>
        <v>152</v>
      </c>
      <c r="S47" s="6">
        <f>IF(R47=0,0,RANK(R47,$R$45:$R$51,0))</f>
        <v>3</v>
      </c>
    </row>
    <row r="48" spans="1:19" ht="15.75">
      <c r="A48" s="5">
        <v>4</v>
      </c>
      <c r="B48" s="1">
        <v>36</v>
      </c>
      <c r="C48" s="59">
        <v>7</v>
      </c>
      <c r="D48" s="55" t="s">
        <v>67</v>
      </c>
      <c r="E48" s="11"/>
      <c r="F48" s="74">
        <v>0.48009259259259257</v>
      </c>
      <c r="G48" s="36">
        <v>0.51795138888888892</v>
      </c>
      <c r="H48" s="70">
        <f t="shared" si="14"/>
        <v>3.7858796296296349E-2</v>
      </c>
      <c r="I48" s="1">
        <v>7</v>
      </c>
      <c r="J48" s="1">
        <v>5</v>
      </c>
      <c r="K48" s="6">
        <f t="shared" si="15"/>
        <v>58</v>
      </c>
      <c r="L48" s="43">
        <v>0.63634259259259263</v>
      </c>
      <c r="M48" s="36">
        <v>0.67733796296296289</v>
      </c>
      <c r="N48" s="70">
        <f t="shared" si="16"/>
        <v>4.0995370370370265E-2</v>
      </c>
      <c r="O48" s="1">
        <v>5</v>
      </c>
      <c r="P48" s="1">
        <v>4</v>
      </c>
      <c r="Q48" s="6">
        <f t="shared" si="17"/>
        <v>66</v>
      </c>
      <c r="R48" s="66">
        <f t="shared" si="18"/>
        <v>124</v>
      </c>
      <c r="S48" s="6">
        <f>IF(R48=0,0,RANK(R48,$R$45:$R$51,0))</f>
        <v>4</v>
      </c>
    </row>
    <row r="49" spans="1:19" ht="15.75">
      <c r="A49" s="5">
        <v>5</v>
      </c>
      <c r="B49" s="1">
        <v>27</v>
      </c>
      <c r="C49" s="58">
        <v>5</v>
      </c>
      <c r="D49" s="55" t="s">
        <v>66</v>
      </c>
      <c r="E49" s="83" t="s">
        <v>64</v>
      </c>
      <c r="F49" s="74">
        <v>0.47986111111111113</v>
      </c>
      <c r="G49" s="36">
        <v>0.5198032407407408</v>
      </c>
      <c r="H49" s="70">
        <f t="shared" si="14"/>
        <v>3.9942129629629675E-2</v>
      </c>
      <c r="I49" s="1">
        <v>8</v>
      </c>
      <c r="J49" s="1">
        <v>4</v>
      </c>
      <c r="K49" s="6">
        <f t="shared" si="15"/>
        <v>66</v>
      </c>
      <c r="L49" s="43">
        <v>0.63611111111111118</v>
      </c>
      <c r="M49" s="36">
        <v>0.67686342592592597</v>
      </c>
      <c r="N49" s="70">
        <f t="shared" si="16"/>
        <v>4.0752314814814783E-2</v>
      </c>
      <c r="O49" s="1">
        <v>4</v>
      </c>
      <c r="P49" s="1">
        <v>5</v>
      </c>
      <c r="Q49" s="6">
        <f t="shared" si="17"/>
        <v>58</v>
      </c>
      <c r="R49" s="66">
        <f t="shared" si="18"/>
        <v>124</v>
      </c>
      <c r="S49" s="6">
        <v>5</v>
      </c>
    </row>
    <row r="50" spans="1:19" ht="15.75">
      <c r="A50" s="5">
        <v>6</v>
      </c>
      <c r="B50" s="1">
        <v>18</v>
      </c>
      <c r="C50" s="58">
        <v>2</v>
      </c>
      <c r="D50" s="55" t="s">
        <v>63</v>
      </c>
      <c r="E50" s="83" t="s">
        <v>64</v>
      </c>
      <c r="F50" s="74">
        <v>0.48055555555555557</v>
      </c>
      <c r="G50" s="36">
        <v>0.51996527777777779</v>
      </c>
      <c r="H50" s="70">
        <f t="shared" si="14"/>
        <v>3.9409722222222221E-2</v>
      </c>
      <c r="I50" s="1">
        <v>4</v>
      </c>
      <c r="J50" s="1">
        <v>7</v>
      </c>
      <c r="K50" s="6">
        <f t="shared" si="15"/>
        <v>46</v>
      </c>
      <c r="L50" s="43">
        <v>0.63680555555555551</v>
      </c>
      <c r="M50" s="36">
        <v>0.66697916666666668</v>
      </c>
      <c r="N50" s="70">
        <f t="shared" si="16"/>
        <v>3.0173611111111165E-2</v>
      </c>
      <c r="O50" s="1">
        <v>1</v>
      </c>
      <c r="P50" s="1">
        <v>6</v>
      </c>
      <c r="Q50" s="6">
        <f t="shared" si="17"/>
        <v>52</v>
      </c>
      <c r="R50" s="66">
        <f t="shared" si="18"/>
        <v>98</v>
      </c>
      <c r="S50" s="6">
        <f>IF(R50=0,0,RANK(R50,$R$45:$R$51,0))</f>
        <v>6</v>
      </c>
    </row>
    <row r="51" spans="1:19" ht="16.5" thickBot="1">
      <c r="A51" s="9">
        <v>7</v>
      </c>
      <c r="B51" s="7">
        <v>10</v>
      </c>
      <c r="C51" s="61">
        <v>13</v>
      </c>
      <c r="D51" s="57" t="s">
        <v>69</v>
      </c>
      <c r="E51" s="84" t="s">
        <v>64</v>
      </c>
      <c r="F51" s="75">
        <v>0.48032407407407413</v>
      </c>
      <c r="G51" s="41">
        <v>0.51739583333333339</v>
      </c>
      <c r="H51" s="77">
        <f t="shared" si="14"/>
        <v>3.7071759259259263E-2</v>
      </c>
      <c r="I51" s="7">
        <v>4</v>
      </c>
      <c r="J51" s="7">
        <v>6</v>
      </c>
      <c r="K51" s="8">
        <f t="shared" si="15"/>
        <v>52</v>
      </c>
      <c r="L51" s="44">
        <v>0.63657407407407407</v>
      </c>
      <c r="M51" s="7"/>
      <c r="N51" s="77">
        <v>4.1666666666666664E-2</v>
      </c>
      <c r="O51" s="7">
        <v>0</v>
      </c>
      <c r="P51" s="7">
        <v>0</v>
      </c>
      <c r="Q51" s="8">
        <f t="shared" si="17"/>
        <v>0</v>
      </c>
      <c r="R51" s="68">
        <f t="shared" si="18"/>
        <v>52</v>
      </c>
      <c r="S51" s="8">
        <f>IF(R51=0,0,RANK(R51,$R$45:$R$51,0))</f>
        <v>7</v>
      </c>
    </row>
  </sheetData>
  <sortState ref="C3:S12">
    <sortCondition ref="S3:S12"/>
  </sortState>
  <printOptions horizontalCentered="1"/>
  <pageMargins left="0.7" right="0.7" top="2.5" bottom="0.75" header="0.3" footer="0.3"/>
  <pageSetup scale="65" fitToHeight="4" orientation="landscape" r:id="rId1"/>
  <headerFooter>
    <oddHeader>&amp;L&amp;G&amp;C&amp;G
&amp;16Zante&amp;18 trophy 2018&amp;R&amp;G</oddHeader>
    <oddFooter>&amp;L&amp;D&amp;CGalvenais tiesnesis    Māris Podiņš&amp;R&amp;T</oddFooter>
  </headerFooter>
  <rowBreaks count="2" manualBreakCount="2">
    <brk id="12" max="16383" man="1"/>
    <brk id="28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CanAm</vt:lpstr>
      <vt:lpstr>CanAm!Drukas_apgabals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Krisjanis</dc:creator>
  <cp:lastModifiedBy>Krišjānis Vīdušs</cp:lastModifiedBy>
  <cp:lastPrinted>2018-09-08T19:30:04Z</cp:lastPrinted>
  <dcterms:created xsi:type="dcterms:W3CDTF">2017-06-16T19:08:49Z</dcterms:created>
  <dcterms:modified xsi:type="dcterms:W3CDTF">2018-09-09T07:48:53Z</dcterms:modified>
</cp:coreProperties>
</file>