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e\Desktop\LAF\Rallijs\Rallijs_2019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T24" i="1"/>
  <c r="S24" i="1"/>
  <c r="Q24" i="1"/>
  <c r="U24" i="1" s="1"/>
  <c r="W23" i="1"/>
  <c r="T23" i="1"/>
  <c r="S23" i="1"/>
  <c r="Q23" i="1"/>
  <c r="U23" i="1" s="1"/>
  <c r="V23" i="1" s="1"/>
  <c r="U26" i="1"/>
  <c r="U25" i="1"/>
  <c r="W22" i="1"/>
  <c r="T22" i="1"/>
  <c r="S22" i="1"/>
  <c r="Q22" i="1"/>
  <c r="U22" i="1" s="1"/>
  <c r="W17" i="1"/>
  <c r="U17" i="1"/>
  <c r="T17" i="1"/>
  <c r="S17" i="1"/>
  <c r="Q17" i="1"/>
  <c r="W18" i="1"/>
  <c r="T18" i="1"/>
  <c r="S18" i="1"/>
  <c r="Q18" i="1"/>
  <c r="U18" i="1" s="1"/>
  <c r="W19" i="1"/>
  <c r="T19" i="1"/>
  <c r="S19" i="1"/>
  <c r="Q19" i="1"/>
  <c r="U19" i="1" s="1"/>
  <c r="W21" i="1"/>
  <c r="T21" i="1"/>
  <c r="S21" i="1"/>
  <c r="Q21" i="1"/>
  <c r="U21" i="1" s="1"/>
  <c r="W20" i="1"/>
  <c r="T20" i="1"/>
  <c r="S20" i="1"/>
  <c r="Q20" i="1"/>
  <c r="U20" i="1" s="1"/>
  <c r="P9" i="1"/>
  <c r="P5" i="1"/>
  <c r="P6" i="1" s="1"/>
  <c r="P7" i="1" s="1"/>
  <c r="P10" i="1" s="1"/>
  <c r="V21" i="1" l="1"/>
  <c r="V18" i="1"/>
  <c r="V20" i="1"/>
  <c r="V22" i="1"/>
  <c r="V24" i="1"/>
  <c r="V19" i="1"/>
  <c r="V17" i="1"/>
</calcChain>
</file>

<file path=xl/sharedStrings.xml><?xml version="1.0" encoding="utf-8"?>
<sst xmlns="http://schemas.openxmlformats.org/spreadsheetml/2006/main" count="73" uniqueCount="51">
  <si>
    <t>vid.ātr.</t>
  </si>
  <si>
    <t>Km.</t>
  </si>
  <si>
    <t>laiks/m</t>
  </si>
  <si>
    <t>laiks/s</t>
  </si>
  <si>
    <t>Rallijs "Vetrāns Jēkabpils 2019"</t>
  </si>
  <si>
    <t>Ek. Nr.</t>
  </si>
  <si>
    <t>Vārds, uzvārds</t>
  </si>
  <si>
    <t>Automašīna</t>
  </si>
  <si>
    <t>A/m piedziņa</t>
  </si>
  <si>
    <t>LK-0 Sods</t>
  </si>
  <si>
    <t>LK-1 Sods</t>
  </si>
  <si>
    <t>PS-1 Rezultāts</t>
  </si>
  <si>
    <t>LK-2 Sods</t>
  </si>
  <si>
    <t>PS-2 Rezultāts</t>
  </si>
  <si>
    <t>LK-3 Sods</t>
  </si>
  <si>
    <t>PS-3 Rezultāts</t>
  </si>
  <si>
    <t>LK-4 Sods</t>
  </si>
  <si>
    <t>PS-4 Rezultāts</t>
  </si>
  <si>
    <t>LK-5 Sods</t>
  </si>
  <si>
    <t>RS1 Starts</t>
  </si>
  <si>
    <t>RS St.fin.1</t>
  </si>
  <si>
    <t>RS St1 REZ1</t>
  </si>
  <si>
    <t>LK-6 Sods</t>
  </si>
  <si>
    <t>PS kopā</t>
  </si>
  <si>
    <t>LK  Sodi</t>
  </si>
  <si>
    <t>Dist. Sodi</t>
  </si>
  <si>
    <t>Rezult.</t>
  </si>
  <si>
    <t>Rez. Punkti</t>
  </si>
  <si>
    <t>Vieta klasē</t>
  </si>
  <si>
    <t>A.Erdmanis/A.Salmiņa</t>
  </si>
  <si>
    <t>Citroen-C5</t>
  </si>
  <si>
    <t>2WD</t>
  </si>
  <si>
    <t>G.Gutlands/E.Poriņs</t>
  </si>
  <si>
    <t>VW GOLF</t>
  </si>
  <si>
    <t>A.Deikovskis/A.Lipša</t>
  </si>
  <si>
    <t>Audi 80</t>
  </si>
  <si>
    <t>4WD</t>
  </si>
  <si>
    <t>D.Ģēģers/T.Aldiņš</t>
  </si>
  <si>
    <t>HONDA CIVIC</t>
  </si>
  <si>
    <t>M.Svilis/A.Lībietis</t>
  </si>
  <si>
    <t>Subaru Impreza</t>
  </si>
  <si>
    <t>Ģ.Šenhovs/A.Velme</t>
  </si>
  <si>
    <t xml:space="preserve">Subaru Impreza </t>
  </si>
  <si>
    <t>Ē.Mellbārdis/V.Mellbārdis</t>
  </si>
  <si>
    <t xml:space="preserve"> </t>
  </si>
  <si>
    <t>I.Kalniņš/A.Ūbelis</t>
  </si>
  <si>
    <t>GAZ-24</t>
  </si>
  <si>
    <t>Ē.Paculs/V.Dadzītis</t>
  </si>
  <si>
    <t>Subaru</t>
  </si>
  <si>
    <t>H.Jankovskis/A.Ločmelis</t>
  </si>
  <si>
    <t>TOYOTA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</si>
</sst>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:ss.0"/>
    <numFmt numFmtId="166" formatCode="[h]:mm:ss.0"/>
  </numFmts>
  <fonts count="12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00B050"/>
      <name val="Arial"/>
      <family val="2"/>
      <charset val="186"/>
    </font>
    <font>
      <sz val="8"/>
      <color rgb="FF00B050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" fontId="0" fillId="2" borderId="0" xfId="0" applyNumberFormat="1" applyFill="1"/>
    <xf numFmtId="164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21" fontId="5" fillId="2" borderId="0" xfId="0" applyNumberFormat="1" applyFont="1" applyFill="1"/>
    <xf numFmtId="0" fontId="3" fillId="0" borderId="0" xfId="0" applyFont="1"/>
    <xf numFmtId="0" fontId="0" fillId="3" borderId="0" xfId="0" applyFill="1"/>
    <xf numFmtId="21" fontId="3" fillId="3" borderId="0" xfId="0" applyNumberFormat="1" applyFont="1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5" fontId="4" fillId="4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21" fontId="4" fillId="2" borderId="1" xfId="0" applyNumberFormat="1" applyFont="1" applyFill="1" applyBorder="1" applyAlignment="1">
      <alignment horizontal="center" vertical="center"/>
    </xf>
    <xf numFmtId="21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45" fontId="4" fillId="5" borderId="1" xfId="0" applyNumberFormat="1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1" fontId="9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20" fontId="4" fillId="7" borderId="1" xfId="0" applyNumberFormat="1" applyFont="1" applyFill="1" applyBorder="1" applyAlignment="1">
      <alignment horizontal="center" vertical="center"/>
    </xf>
    <xf numFmtId="21" fontId="4" fillId="7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5" fontId="3" fillId="7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A15" workbookViewId="0">
      <selection activeCell="S37" sqref="S37"/>
    </sheetView>
  </sheetViews>
  <sheetFormatPr defaultRowHeight="15" x14ac:dyDescent="0.25"/>
  <cols>
    <col min="1" max="1" width="5" customWidth="1"/>
    <col min="2" max="2" width="21.28515625" customWidth="1"/>
    <col min="3" max="3" width="13.85546875" customWidth="1"/>
    <col min="5" max="5" width="8" customWidth="1"/>
    <col min="6" max="6" width="8.140625" customWidth="1"/>
    <col min="8" max="8" width="7.42578125" customWidth="1"/>
    <col min="10" max="10" width="7.28515625" customWidth="1"/>
    <col min="12" max="12" width="7.7109375" customWidth="1"/>
    <col min="14" max="14" width="7" customWidth="1"/>
    <col min="18" max="18" width="7.140625" customWidth="1"/>
  </cols>
  <sheetData>
    <row r="1" spans="1:25" hidden="1" x14ac:dyDescent="0.25"/>
    <row r="2" spans="1:25" hidden="1" x14ac:dyDescent="0.25"/>
    <row r="3" spans="1:25" hidden="1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v>60</v>
      </c>
      <c r="Q3" s="1"/>
      <c r="R3" s="1"/>
      <c r="S3" s="1"/>
      <c r="T3" s="1"/>
      <c r="U3" s="1"/>
      <c r="V3" s="1"/>
      <c r="W3" s="1"/>
    </row>
    <row r="4" spans="1:25" hidden="1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0</v>
      </c>
      <c r="P4" s="1">
        <v>60</v>
      </c>
      <c r="Q4" s="1"/>
      <c r="R4" s="1"/>
      <c r="S4" s="1"/>
      <c r="T4" s="1"/>
      <c r="U4" s="1"/>
      <c r="V4" s="1"/>
      <c r="W4" s="1"/>
    </row>
    <row r="5" spans="1:25" hidden="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</v>
      </c>
      <c r="P5" s="2">
        <f>10.55+0.09</f>
        <v>10.64</v>
      </c>
      <c r="Q5" s="2"/>
      <c r="R5" s="1"/>
      <c r="S5" s="1"/>
      <c r="T5" s="1"/>
      <c r="U5" s="1"/>
      <c r="V5" s="1"/>
      <c r="W5" s="1"/>
    </row>
    <row r="6" spans="1:25" hidden="1" x14ac:dyDescent="0.25">
      <c r="C6" s="3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  <c r="P6" s="1">
        <f>P5*P3/P4</f>
        <v>10.640000000000002</v>
      </c>
      <c r="Q6" s="1"/>
      <c r="R6" s="1"/>
      <c r="S6" s="1"/>
      <c r="T6" s="1"/>
      <c r="U6" s="1"/>
      <c r="V6" s="1"/>
      <c r="W6" s="1"/>
    </row>
    <row r="7" spans="1:25" hidden="1" x14ac:dyDescent="0.25"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3</v>
      </c>
      <c r="P7" s="4">
        <f>P6*P3</f>
        <v>638.40000000000009</v>
      </c>
      <c r="Q7" s="4"/>
      <c r="R7" s="1"/>
      <c r="S7" s="1"/>
      <c r="T7" s="1"/>
      <c r="U7" s="1"/>
      <c r="V7" s="1"/>
      <c r="W7" s="1"/>
    </row>
    <row r="8" spans="1:25" hidden="1" x14ac:dyDescent="0.2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4"/>
      <c r="R8" s="1"/>
      <c r="S8" s="1"/>
      <c r="T8" s="1"/>
      <c r="U8" s="1"/>
      <c r="V8" s="1"/>
      <c r="W8" s="1"/>
    </row>
    <row r="9" spans="1:25" hidden="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>
        <f>10*60</f>
        <v>600</v>
      </c>
      <c r="Q9" s="4"/>
      <c r="R9" s="1"/>
      <c r="S9" s="1"/>
      <c r="T9" s="1"/>
      <c r="U9" s="1"/>
      <c r="V9" s="1"/>
      <c r="W9" s="1"/>
    </row>
    <row r="10" spans="1:25" hidden="1" x14ac:dyDescent="0.25">
      <c r="E10" s="1"/>
      <c r="F10" s="1"/>
      <c r="G10" s="1"/>
      <c r="H10" s="5"/>
      <c r="I10" s="1"/>
      <c r="J10" s="5"/>
      <c r="K10" s="1"/>
      <c r="L10" s="5"/>
      <c r="M10" s="1"/>
      <c r="N10" s="5"/>
      <c r="O10" s="1"/>
      <c r="P10" s="4">
        <f>P7-P9</f>
        <v>38.400000000000091</v>
      </c>
      <c r="Q10" s="4"/>
      <c r="R10" s="1"/>
      <c r="S10" s="1"/>
      <c r="T10" s="1"/>
      <c r="U10" s="1"/>
      <c r="V10" s="1"/>
      <c r="W10" s="1"/>
    </row>
    <row r="11" spans="1:25" hidden="1" x14ac:dyDescent="0.25">
      <c r="E11" s="1"/>
      <c r="F11" s="6"/>
      <c r="G11" s="6"/>
      <c r="H11" s="6"/>
      <c r="I11" s="6"/>
      <c r="J11" s="6"/>
      <c r="K11" s="6"/>
      <c r="L11" s="6"/>
      <c r="M11" s="6"/>
      <c r="N11" s="6"/>
      <c r="O11" s="1"/>
      <c r="P11" s="4"/>
      <c r="Q11" s="4"/>
      <c r="R11" s="1"/>
      <c r="S11" s="1"/>
      <c r="T11" s="1"/>
      <c r="U11" s="1"/>
      <c r="V11" s="1"/>
      <c r="W11" s="1"/>
    </row>
    <row r="12" spans="1:2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  <c r="Q12" s="4"/>
      <c r="R12" s="1"/>
      <c r="S12" s="1"/>
      <c r="T12" s="1"/>
      <c r="U12" s="1"/>
      <c r="V12" s="1"/>
      <c r="W12" s="1"/>
    </row>
    <row r="13" spans="1:2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/>
      <c r="Q13" s="4"/>
      <c r="R13" s="1"/>
      <c r="S13" s="1"/>
      <c r="T13" s="1"/>
      <c r="U13" s="1"/>
      <c r="V13" s="1"/>
      <c r="W13" s="1"/>
    </row>
    <row r="14" spans="1:25" hidden="1" x14ac:dyDescent="0.25"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"/>
      <c r="P14" s="8">
        <v>7.3842592592592597E-3</v>
      </c>
      <c r="Q14" s="8"/>
      <c r="R14" s="1"/>
      <c r="S14" s="1"/>
      <c r="T14" s="1"/>
      <c r="U14" s="1"/>
      <c r="V14" s="1"/>
      <c r="W14" s="1"/>
    </row>
    <row r="15" spans="1:25" x14ac:dyDescent="0.25">
      <c r="B15" s="9" t="s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P15" s="10"/>
      <c r="Q15" s="11"/>
      <c r="R15" s="1"/>
      <c r="S15" s="1"/>
      <c r="T15" s="1"/>
      <c r="U15" s="1"/>
      <c r="V15" s="1"/>
      <c r="W15" s="1"/>
    </row>
    <row r="16" spans="1:25" ht="22.5" x14ac:dyDescent="0.25">
      <c r="A16" s="12" t="s">
        <v>5</v>
      </c>
      <c r="B16" s="13" t="s">
        <v>6</v>
      </c>
      <c r="C16" s="13" t="s">
        <v>7</v>
      </c>
      <c r="D16" s="13" t="s">
        <v>8</v>
      </c>
      <c r="E16" s="14" t="s">
        <v>9</v>
      </c>
      <c r="F16" s="14" t="s">
        <v>10</v>
      </c>
      <c r="G16" s="15" t="s">
        <v>11</v>
      </c>
      <c r="H16" s="14" t="s">
        <v>12</v>
      </c>
      <c r="I16" s="15" t="s">
        <v>13</v>
      </c>
      <c r="J16" s="14" t="s">
        <v>14</v>
      </c>
      <c r="K16" s="15" t="s">
        <v>15</v>
      </c>
      <c r="L16" s="14" t="s">
        <v>16</v>
      </c>
      <c r="M16" s="15" t="s">
        <v>17</v>
      </c>
      <c r="N16" s="14" t="s">
        <v>18</v>
      </c>
      <c r="O16" s="16" t="s">
        <v>19</v>
      </c>
      <c r="P16" s="16" t="s">
        <v>20</v>
      </c>
      <c r="Q16" s="17" t="s">
        <v>21</v>
      </c>
      <c r="R16" s="14" t="s">
        <v>22</v>
      </c>
      <c r="S16" s="17" t="s">
        <v>23</v>
      </c>
      <c r="T16" s="17" t="s">
        <v>24</v>
      </c>
      <c r="U16" s="17" t="s">
        <v>25</v>
      </c>
      <c r="V16" s="17" t="s">
        <v>26</v>
      </c>
      <c r="W16" s="18" t="s">
        <v>27</v>
      </c>
      <c r="X16" s="12" t="s">
        <v>28</v>
      </c>
      <c r="Y16" s="19"/>
    </row>
    <row r="17" spans="1:25" ht="18" x14ac:dyDescent="0.25">
      <c r="A17" s="33">
        <v>5</v>
      </c>
      <c r="B17" s="32" t="s">
        <v>39</v>
      </c>
      <c r="C17" s="31" t="s">
        <v>40</v>
      </c>
      <c r="D17" s="33" t="s">
        <v>36</v>
      </c>
      <c r="E17" s="22">
        <v>0</v>
      </c>
      <c r="F17" s="22">
        <v>0</v>
      </c>
      <c r="G17" s="34">
        <v>1.3310185185185185E-3</v>
      </c>
      <c r="H17" s="22">
        <v>0</v>
      </c>
      <c r="I17" s="34">
        <v>1.3754629629629629E-3</v>
      </c>
      <c r="J17" s="22">
        <v>0</v>
      </c>
      <c r="K17" s="23">
        <v>1.3773148148148147E-3</v>
      </c>
      <c r="L17" s="22">
        <v>0</v>
      </c>
      <c r="M17" s="23">
        <v>0</v>
      </c>
      <c r="N17" s="22">
        <v>0</v>
      </c>
      <c r="O17" s="35">
        <v>0.625</v>
      </c>
      <c r="P17" s="36">
        <v>0.63261574074074078</v>
      </c>
      <c r="Q17" s="26">
        <f t="shared" ref="Q17:Q24" si="0">IF(P17-(O17+$P$12)&lt;0,(P17-(O17+$P$12))*-1,P17-(O17+$P$12))</f>
        <v>7.615740740740784E-3</v>
      </c>
      <c r="R17" s="22">
        <v>0</v>
      </c>
      <c r="S17" s="27">
        <f t="shared" ref="S17:S24" si="1">G17+I17+K17+M17</f>
        <v>4.0837962962962963E-3</v>
      </c>
      <c r="T17" s="27">
        <f t="shared" ref="T17:T24" si="2">E17+F17+H17+J17+L17+N17+R17</f>
        <v>0</v>
      </c>
      <c r="U17" s="28">
        <f t="shared" ref="U17:U26" si="3">Q17</f>
        <v>7.615740740740784E-3</v>
      </c>
      <c r="V17" s="29">
        <f t="shared" ref="V17:V24" si="4">SUM(S17:U17)</f>
        <v>1.1699537037037081E-2</v>
      </c>
      <c r="W17" s="37">
        <f>6*60+12.8</f>
        <v>372.8</v>
      </c>
      <c r="X17" s="38">
        <v>1</v>
      </c>
    </row>
    <row r="18" spans="1:25" ht="18" x14ac:dyDescent="0.25">
      <c r="A18" s="39">
        <v>4</v>
      </c>
      <c r="B18" s="40" t="s">
        <v>37</v>
      </c>
      <c r="C18" s="39" t="s">
        <v>38</v>
      </c>
      <c r="D18" s="39" t="s">
        <v>31</v>
      </c>
      <c r="E18" s="22">
        <v>0</v>
      </c>
      <c r="F18" s="22">
        <v>0</v>
      </c>
      <c r="G18" s="23">
        <v>1.4381944444444444E-3</v>
      </c>
      <c r="H18" s="22">
        <v>0</v>
      </c>
      <c r="I18" s="23">
        <v>1.4165509259259259E-3</v>
      </c>
      <c r="J18" s="22">
        <v>0</v>
      </c>
      <c r="K18" s="23">
        <v>1.4165509259259259E-3</v>
      </c>
      <c r="L18" s="22">
        <v>0</v>
      </c>
      <c r="M18" s="23">
        <v>0</v>
      </c>
      <c r="N18" s="22">
        <v>0</v>
      </c>
      <c r="O18" s="24">
        <v>0.62291666666666667</v>
      </c>
      <c r="P18" s="25">
        <v>0.63018518518518518</v>
      </c>
      <c r="Q18" s="26">
        <f t="shared" si="0"/>
        <v>7.2685185185185075E-3</v>
      </c>
      <c r="R18" s="22">
        <v>0</v>
      </c>
      <c r="S18" s="27">
        <f t="shared" si="1"/>
        <v>4.2712962962962965E-3</v>
      </c>
      <c r="T18" s="27">
        <f t="shared" si="2"/>
        <v>0</v>
      </c>
      <c r="U18" s="28">
        <f t="shared" si="3"/>
        <v>7.2685185185185075E-3</v>
      </c>
      <c r="V18" s="29">
        <f t="shared" si="4"/>
        <v>1.1539814814814805E-2</v>
      </c>
      <c r="W18" s="30">
        <f>6*60+19</f>
        <v>379</v>
      </c>
      <c r="X18" s="41">
        <v>1</v>
      </c>
    </row>
    <row r="19" spans="1:25" ht="18" x14ac:dyDescent="0.25">
      <c r="A19" s="31">
        <v>3</v>
      </c>
      <c r="B19" s="32" t="s">
        <v>34</v>
      </c>
      <c r="C19" s="33" t="s">
        <v>35</v>
      </c>
      <c r="D19" s="33" t="s">
        <v>36</v>
      </c>
      <c r="E19" s="22">
        <v>0</v>
      </c>
      <c r="F19" s="22">
        <v>1.1574074074074073E-4</v>
      </c>
      <c r="G19" s="34">
        <v>1.4881944444444441E-3</v>
      </c>
      <c r="H19" s="22">
        <v>0</v>
      </c>
      <c r="I19" s="23">
        <v>1.4744212962962964E-3</v>
      </c>
      <c r="J19" s="22">
        <v>0</v>
      </c>
      <c r="K19" s="34">
        <v>1.4744212962962964E-3</v>
      </c>
      <c r="L19" s="22">
        <v>0</v>
      </c>
      <c r="M19" s="23">
        <v>0</v>
      </c>
      <c r="N19" s="22">
        <v>0</v>
      </c>
      <c r="O19" s="35">
        <v>0.62083333333333335</v>
      </c>
      <c r="P19" s="36">
        <v>0.6286342592592592</v>
      </c>
      <c r="Q19" s="26">
        <f t="shared" si="0"/>
        <v>7.8009259259258501E-3</v>
      </c>
      <c r="R19" s="22">
        <v>0</v>
      </c>
      <c r="S19" s="27">
        <f t="shared" si="1"/>
        <v>4.4370370370370371E-3</v>
      </c>
      <c r="T19" s="27">
        <f t="shared" si="2"/>
        <v>1.1574074074074073E-4</v>
      </c>
      <c r="U19" s="28">
        <f t="shared" si="3"/>
        <v>7.8009259259258501E-3</v>
      </c>
      <c r="V19" s="29">
        <f t="shared" si="4"/>
        <v>1.2353703703703627E-2</v>
      </c>
      <c r="W19" s="37">
        <f>7*60+9.4</f>
        <v>429.4</v>
      </c>
      <c r="X19" s="38">
        <v>2</v>
      </c>
      <c r="Y19" s="1"/>
    </row>
    <row r="20" spans="1:25" ht="18" x14ac:dyDescent="0.25">
      <c r="A20" s="20">
        <v>1</v>
      </c>
      <c r="B20" s="21" t="s">
        <v>29</v>
      </c>
      <c r="C20" s="20" t="s">
        <v>30</v>
      </c>
      <c r="D20" s="20" t="s">
        <v>31</v>
      </c>
      <c r="E20" s="22">
        <v>0</v>
      </c>
      <c r="F20" s="22">
        <v>0</v>
      </c>
      <c r="G20" s="23">
        <v>1.6976851851851851E-3</v>
      </c>
      <c r="H20" s="22">
        <v>0</v>
      </c>
      <c r="I20" s="23">
        <v>1.7010416666666667E-3</v>
      </c>
      <c r="J20" s="22">
        <v>0</v>
      </c>
      <c r="K20" s="23">
        <v>1.6797453703703703E-3</v>
      </c>
      <c r="L20" s="22">
        <v>0</v>
      </c>
      <c r="M20" s="23">
        <v>0</v>
      </c>
      <c r="N20" s="22">
        <v>0</v>
      </c>
      <c r="O20" s="24">
        <v>0.61597222222222225</v>
      </c>
      <c r="P20" s="25">
        <v>0.62672453703703701</v>
      </c>
      <c r="Q20" s="26">
        <f t="shared" si="0"/>
        <v>1.0752314814814756E-2</v>
      </c>
      <c r="R20" s="22">
        <v>1.1574074074074073E-4</v>
      </c>
      <c r="S20" s="27">
        <f t="shared" si="1"/>
        <v>5.0784722222222221E-3</v>
      </c>
      <c r="T20" s="27">
        <f t="shared" si="2"/>
        <v>1.1574074074074073E-4</v>
      </c>
      <c r="U20" s="28">
        <f t="shared" si="3"/>
        <v>1.0752314814814756E-2</v>
      </c>
      <c r="V20" s="29">
        <f t="shared" si="4"/>
        <v>1.5946527777777719E-2</v>
      </c>
      <c r="W20" s="30">
        <f>12*60+19.8</f>
        <v>739.8</v>
      </c>
      <c r="X20" s="41">
        <v>2</v>
      </c>
      <c r="Y20" s="1"/>
    </row>
    <row r="21" spans="1:25" ht="18" x14ac:dyDescent="0.25">
      <c r="A21" s="20">
        <v>2</v>
      </c>
      <c r="B21" s="21" t="s">
        <v>32</v>
      </c>
      <c r="C21" s="20" t="s">
        <v>33</v>
      </c>
      <c r="D21" s="20" t="s">
        <v>31</v>
      </c>
      <c r="E21" s="22">
        <v>0</v>
      </c>
      <c r="F21" s="22">
        <v>0</v>
      </c>
      <c r="G21" s="23">
        <v>1.4490740740740742E-3</v>
      </c>
      <c r="H21" s="22">
        <v>0</v>
      </c>
      <c r="I21" s="23">
        <v>1.4234953703703703E-3</v>
      </c>
      <c r="J21" s="22">
        <v>0</v>
      </c>
      <c r="K21" s="23">
        <v>1.3800925925925927E-3</v>
      </c>
      <c r="L21" s="22">
        <v>0</v>
      </c>
      <c r="M21" s="23">
        <v>0</v>
      </c>
      <c r="N21" s="22">
        <v>0</v>
      </c>
      <c r="O21" s="24">
        <v>0.61875000000000002</v>
      </c>
      <c r="P21" s="25">
        <v>0.6338773148148148</v>
      </c>
      <c r="Q21" s="26">
        <f t="shared" si="0"/>
        <v>1.5127314814814774E-2</v>
      </c>
      <c r="R21" s="22">
        <v>0</v>
      </c>
      <c r="S21" s="27">
        <f t="shared" si="1"/>
        <v>4.2526620370370374E-3</v>
      </c>
      <c r="T21" s="27">
        <f t="shared" si="2"/>
        <v>0</v>
      </c>
      <c r="U21" s="28">
        <f t="shared" si="3"/>
        <v>1.5127314814814774E-2</v>
      </c>
      <c r="V21" s="29">
        <f t="shared" si="4"/>
        <v>1.9379976851851811E-2</v>
      </c>
      <c r="W21" s="30">
        <f>17*60+16.4</f>
        <v>1036.4000000000001</v>
      </c>
      <c r="X21" s="41">
        <v>3</v>
      </c>
      <c r="Y21" s="1"/>
    </row>
    <row r="22" spans="1:25" ht="18" x14ac:dyDescent="0.25">
      <c r="A22" s="33">
        <v>52</v>
      </c>
      <c r="B22" s="32" t="s">
        <v>41</v>
      </c>
      <c r="C22" s="33" t="s">
        <v>42</v>
      </c>
      <c r="D22" s="31" t="s">
        <v>36</v>
      </c>
      <c r="E22" s="22">
        <v>0</v>
      </c>
      <c r="F22" s="22">
        <v>0</v>
      </c>
      <c r="G22" s="34">
        <v>1.5365740740740741E-3</v>
      </c>
      <c r="H22" s="22">
        <v>0</v>
      </c>
      <c r="I22" s="34">
        <v>1.3754629629629629E-3</v>
      </c>
      <c r="J22" s="22">
        <v>0</v>
      </c>
      <c r="K22" s="34">
        <v>1.5483796296296296E-3</v>
      </c>
      <c r="L22" s="22">
        <v>0</v>
      </c>
      <c r="M22" s="23">
        <v>0</v>
      </c>
      <c r="N22" s="22">
        <v>0</v>
      </c>
      <c r="O22" s="35">
        <v>0.62708333333333333</v>
      </c>
      <c r="P22" s="36">
        <v>0.6426736111111111</v>
      </c>
      <c r="Q22" s="26">
        <f t="shared" si="0"/>
        <v>1.5590277777777772E-2</v>
      </c>
      <c r="R22" s="22">
        <v>1.5046296296296294E-3</v>
      </c>
      <c r="S22" s="27">
        <f t="shared" si="1"/>
        <v>4.4604166666666663E-3</v>
      </c>
      <c r="T22" s="27">
        <f t="shared" si="2"/>
        <v>1.5046296296296294E-3</v>
      </c>
      <c r="U22" s="28">
        <f t="shared" si="3"/>
        <v>1.5590277777777772E-2</v>
      </c>
      <c r="V22" s="29">
        <f t="shared" si="4"/>
        <v>2.1555324074074067E-2</v>
      </c>
      <c r="W22" s="37">
        <f>20*60+24.4</f>
        <v>1224.4000000000001</v>
      </c>
      <c r="X22" s="38">
        <v>3</v>
      </c>
      <c r="Y22" s="1"/>
    </row>
    <row r="23" spans="1:25" ht="18" x14ac:dyDescent="0.25">
      <c r="A23" s="33">
        <v>56</v>
      </c>
      <c r="B23" s="43" t="s">
        <v>47</v>
      </c>
      <c r="C23" s="31" t="s">
        <v>48</v>
      </c>
      <c r="D23" s="33" t="s">
        <v>36</v>
      </c>
      <c r="E23" s="22">
        <v>0</v>
      </c>
      <c r="F23" s="22">
        <v>0</v>
      </c>
      <c r="G23" s="34">
        <v>1.4078703703703703E-3</v>
      </c>
      <c r="H23" s="22">
        <v>0</v>
      </c>
      <c r="I23" s="34">
        <v>1.3824074074074075E-3</v>
      </c>
      <c r="J23" s="22">
        <v>0</v>
      </c>
      <c r="K23" s="34">
        <v>1.3773148148148147E-3</v>
      </c>
      <c r="L23" s="22">
        <v>0</v>
      </c>
      <c r="M23" s="23">
        <v>0</v>
      </c>
      <c r="N23" s="22">
        <v>0</v>
      </c>
      <c r="O23" s="35">
        <v>0.63194444444444442</v>
      </c>
      <c r="P23" s="36">
        <v>0.64202546296296303</v>
      </c>
      <c r="Q23" s="26">
        <f t="shared" si="0"/>
        <v>1.0081018518518614E-2</v>
      </c>
      <c r="R23" s="22">
        <v>2.1990740740740742E-3</v>
      </c>
      <c r="S23" s="27">
        <f t="shared" si="1"/>
        <v>4.1675925925925925E-3</v>
      </c>
      <c r="T23" s="27">
        <f t="shared" si="2"/>
        <v>2.1990740740740742E-3</v>
      </c>
      <c r="U23" s="28">
        <f t="shared" si="3"/>
        <v>1.0081018518518614E-2</v>
      </c>
      <c r="V23" s="29">
        <f t="shared" si="4"/>
        <v>1.644768518518528E-2</v>
      </c>
      <c r="W23" s="37">
        <f>33*60+3.1</f>
        <v>1983.1</v>
      </c>
      <c r="X23" s="42"/>
      <c r="Y23" s="1"/>
    </row>
    <row r="24" spans="1:25" ht="18" x14ac:dyDescent="0.25">
      <c r="A24" s="33">
        <v>58</v>
      </c>
      <c r="B24" s="32" t="s">
        <v>49</v>
      </c>
      <c r="C24" s="33" t="s">
        <v>50</v>
      </c>
      <c r="D24" s="33" t="s">
        <v>36</v>
      </c>
      <c r="E24" s="22">
        <v>0</v>
      </c>
      <c r="F24" s="22">
        <v>0</v>
      </c>
      <c r="G24" s="34">
        <v>1.612037037037037E-3</v>
      </c>
      <c r="H24" s="22">
        <v>0</v>
      </c>
      <c r="I24" s="34">
        <v>1.596412037037037E-3</v>
      </c>
      <c r="J24" s="22">
        <v>0</v>
      </c>
      <c r="K24" s="34">
        <v>1.5498842592592593E-3</v>
      </c>
      <c r="L24" s="22">
        <v>0</v>
      </c>
      <c r="M24" s="23">
        <v>0</v>
      </c>
      <c r="N24" s="22">
        <v>0</v>
      </c>
      <c r="O24" s="35">
        <v>0.63124999999999998</v>
      </c>
      <c r="P24" s="36">
        <v>0.6557291666666667</v>
      </c>
      <c r="Q24" s="26">
        <f t="shared" si="0"/>
        <v>2.4479166666666718E-2</v>
      </c>
      <c r="R24" s="22">
        <v>2.5462962962962961E-3</v>
      </c>
      <c r="S24" s="27">
        <f t="shared" si="1"/>
        <v>4.7583333333333332E-3</v>
      </c>
      <c r="T24" s="27">
        <f t="shared" si="2"/>
        <v>2.5462962962962961E-3</v>
      </c>
      <c r="U24" s="28">
        <f t="shared" si="3"/>
        <v>2.4479166666666718E-2</v>
      </c>
      <c r="V24" s="29">
        <f t="shared" si="4"/>
        <v>3.1783796296296352E-2</v>
      </c>
      <c r="W24" s="37">
        <f>35*60+8.01</f>
        <v>2108.0100000000002</v>
      </c>
      <c r="X24" s="38"/>
      <c r="Y24" s="45"/>
    </row>
    <row r="25" spans="1:25" ht="18" x14ac:dyDescent="0.25">
      <c r="A25" s="33">
        <v>53</v>
      </c>
      <c r="B25" s="43" t="s">
        <v>43</v>
      </c>
      <c r="C25" s="31" t="s">
        <v>40</v>
      </c>
      <c r="D25" s="33" t="s">
        <v>36</v>
      </c>
      <c r="E25" s="22">
        <v>0</v>
      </c>
      <c r="F25" s="22">
        <v>0</v>
      </c>
      <c r="G25" s="34">
        <v>1.3491898148148146E-3</v>
      </c>
      <c r="H25" s="22">
        <v>1.1574074074074073E-4</v>
      </c>
      <c r="I25" s="34">
        <v>1.7468749999999999E-3</v>
      </c>
      <c r="J25" s="22">
        <v>0</v>
      </c>
      <c r="K25" s="34">
        <v>1.3709490740740739E-3</v>
      </c>
      <c r="L25" s="22">
        <v>0</v>
      </c>
      <c r="M25" s="23">
        <v>0</v>
      </c>
      <c r="N25" s="22">
        <v>0</v>
      </c>
      <c r="O25" s="35">
        <v>0.62916666666666665</v>
      </c>
      <c r="P25" s="36" t="s">
        <v>44</v>
      </c>
      <c r="Q25" s="26" t="s">
        <v>44</v>
      </c>
      <c r="R25" s="22" t="s">
        <v>44</v>
      </c>
      <c r="S25" s="27" t="s">
        <v>44</v>
      </c>
      <c r="T25" s="27" t="s">
        <v>44</v>
      </c>
      <c r="U25" s="28" t="str">
        <f t="shared" si="3"/>
        <v xml:space="preserve"> </v>
      </c>
      <c r="V25" s="29" t="s">
        <v>44</v>
      </c>
      <c r="W25" s="37" t="s">
        <v>44</v>
      </c>
      <c r="X25" s="42"/>
      <c r="Y25" s="1"/>
    </row>
    <row r="26" spans="1:25" ht="18" x14ac:dyDescent="0.25">
      <c r="A26" s="39">
        <v>55</v>
      </c>
      <c r="B26" s="44" t="s">
        <v>45</v>
      </c>
      <c r="C26" s="39" t="s">
        <v>46</v>
      </c>
      <c r="D26" s="39" t="s">
        <v>31</v>
      </c>
      <c r="E26" s="22">
        <v>0</v>
      </c>
      <c r="F26" s="22">
        <v>0</v>
      </c>
      <c r="G26" s="23">
        <v>1.8908564814814814E-3</v>
      </c>
      <c r="H26" s="22">
        <v>1.1574074074074073E-4</v>
      </c>
      <c r="I26" s="23">
        <v>1.8908564814814814E-3</v>
      </c>
      <c r="J26" s="22">
        <v>0</v>
      </c>
      <c r="K26" s="23">
        <v>1.7578703703703706E-3</v>
      </c>
      <c r="L26" s="22">
        <v>0</v>
      </c>
      <c r="M26" s="23">
        <v>0</v>
      </c>
      <c r="N26" s="22">
        <v>0</v>
      </c>
      <c r="O26" s="24">
        <v>0.62847222222222221</v>
      </c>
      <c r="P26" s="25" t="s">
        <v>44</v>
      </c>
      <c r="Q26" s="26" t="s">
        <v>44</v>
      </c>
      <c r="R26" s="22" t="s">
        <v>44</v>
      </c>
      <c r="S26" s="27" t="s">
        <v>44</v>
      </c>
      <c r="T26" s="27" t="s">
        <v>44</v>
      </c>
      <c r="U26" s="28" t="str">
        <f t="shared" si="3"/>
        <v xml:space="preserve"> </v>
      </c>
      <c r="V26" s="29" t="s">
        <v>44</v>
      </c>
      <c r="W26" s="30" t="s">
        <v>44</v>
      </c>
      <c r="X26" s="41"/>
      <c r="Y26" s="45"/>
    </row>
  </sheetData>
  <sortState ref="A17:X26">
    <sortCondition ref="W17:W26"/>
  </sortState>
  <pageMargins left="0.19685039370078741" right="0.23622047244094491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Kristine</cp:lastModifiedBy>
  <cp:lastPrinted>2019-07-25T09:14:01Z</cp:lastPrinted>
  <dcterms:created xsi:type="dcterms:W3CDTF">2019-07-24T05:15:56Z</dcterms:created>
  <dcterms:modified xsi:type="dcterms:W3CDTF">2019-07-29T06:04:48Z</dcterms:modified>
</cp:coreProperties>
</file>