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0 Drifts/00_Drifts/FINALE 2020/LAF/"/>
    </mc:Choice>
  </mc:AlternateContent>
  <xr:revisionPtr revIDLastSave="0" documentId="13_ncr:1_{0F1B65ED-E348-DA4D-B09D-292A920BD181}" xr6:coauthVersionLast="36" xr6:coauthVersionMax="36" xr10:uidLastSave="{00000000-0000-0000-0000-000000000000}"/>
  <bookViews>
    <workbookView xWindow="340" yWindow="480" windowWidth="25600" windowHeight="24080" activeTab="6" xr2:uid="{00000000-000D-0000-FFFF-FFFF00000000}"/>
  </bookViews>
  <sheets>
    <sheet name="DS" sheetId="4" r:id="rId1"/>
    <sheet name="QUALIFICATION" sheetId="6" r:id="rId2"/>
    <sheet name="QUALIFICATION_TOTAL" sheetId="7" r:id="rId3"/>
    <sheet name="TOP16" sheetId="8" r:id="rId4"/>
    <sheet name="TOTAL" sheetId="24" r:id="rId5"/>
    <sheet name="TOTAL_LV" sheetId="25" r:id="rId6"/>
    <sheet name="TEAMSLV" sheetId="26" r:id="rId7"/>
  </sheets>
  <calcPr calcId="181029" refMode="R1C1"/>
</workbook>
</file>

<file path=xl/calcChain.xml><?xml version="1.0" encoding="utf-8"?>
<calcChain xmlns="http://schemas.openxmlformats.org/spreadsheetml/2006/main">
  <c r="K19" i="26" l="1"/>
  <c r="J19" i="26"/>
  <c r="I19" i="26"/>
  <c r="H19" i="26"/>
  <c r="G19" i="26"/>
  <c r="F19" i="26"/>
  <c r="L15" i="26" s="1"/>
  <c r="K9" i="26"/>
  <c r="K14" i="26"/>
  <c r="J14" i="26"/>
  <c r="I14" i="26"/>
  <c r="H14" i="26"/>
  <c r="G14" i="26"/>
  <c r="F14" i="26"/>
  <c r="J9" i="26"/>
  <c r="I9" i="26"/>
  <c r="H9" i="26"/>
  <c r="G9" i="26"/>
  <c r="F9" i="26"/>
  <c r="L5" i="26"/>
  <c r="H21" i="25"/>
  <c r="E21" i="25" s="1"/>
  <c r="Q20" i="25"/>
  <c r="K20" i="25"/>
  <c r="T19" i="25"/>
  <c r="Q19" i="25"/>
  <c r="H19" i="25"/>
  <c r="T18" i="25"/>
  <c r="N18" i="25"/>
  <c r="H18" i="25"/>
  <c r="E18" i="25" s="1"/>
  <c r="W17" i="25"/>
  <c r="T17" i="25"/>
  <c r="Q17" i="25"/>
  <c r="K17" i="25"/>
  <c r="W16" i="25"/>
  <c r="T16" i="25"/>
  <c r="Q16" i="25"/>
  <c r="K16" i="25"/>
  <c r="H16" i="25"/>
  <c r="T15" i="25"/>
  <c r="Q15" i="25"/>
  <c r="N15" i="25"/>
  <c r="K15" i="25"/>
  <c r="H15" i="25"/>
  <c r="T14" i="25"/>
  <c r="Q14" i="25"/>
  <c r="N14" i="25"/>
  <c r="K14" i="25"/>
  <c r="W13" i="25"/>
  <c r="T13" i="25"/>
  <c r="Q13" i="25"/>
  <c r="K13" i="25"/>
  <c r="W12" i="25"/>
  <c r="T12" i="25"/>
  <c r="Q12" i="25"/>
  <c r="K12" i="25"/>
  <c r="H12" i="25"/>
  <c r="W11" i="25"/>
  <c r="T11" i="25"/>
  <c r="Q11" i="25"/>
  <c r="N11" i="25"/>
  <c r="W10" i="25"/>
  <c r="T10" i="25"/>
  <c r="Q10" i="25"/>
  <c r="N10" i="25"/>
  <c r="K10" i="25"/>
  <c r="H10" i="25"/>
  <c r="W9" i="25"/>
  <c r="T9" i="25"/>
  <c r="Q9" i="25"/>
  <c r="N9" i="25"/>
  <c r="K9" i="25"/>
  <c r="H9" i="25"/>
  <c r="W8" i="25"/>
  <c r="T8" i="25"/>
  <c r="Q8" i="25"/>
  <c r="N8" i="25"/>
  <c r="K8" i="25"/>
  <c r="H8" i="25"/>
  <c r="W7" i="25"/>
  <c r="T7" i="25"/>
  <c r="Q7" i="25"/>
  <c r="N7" i="25"/>
  <c r="K7" i="25"/>
  <c r="H7" i="25"/>
  <c r="W6" i="25"/>
  <c r="T6" i="25"/>
  <c r="Q6" i="25"/>
  <c r="N6" i="25"/>
  <c r="K6" i="25"/>
  <c r="H6" i="25"/>
  <c r="W5" i="25"/>
  <c r="T5" i="25"/>
  <c r="Q5" i="25"/>
  <c r="N5" i="25"/>
  <c r="K5" i="25"/>
  <c r="H5" i="25"/>
  <c r="H30" i="24"/>
  <c r="K30" i="24"/>
  <c r="N30" i="24"/>
  <c r="Q30" i="24"/>
  <c r="T30" i="24"/>
  <c r="W30" i="24"/>
  <c r="H33" i="24"/>
  <c r="K33" i="24"/>
  <c r="N33" i="24"/>
  <c r="Q33" i="24"/>
  <c r="T33" i="24"/>
  <c r="W33" i="24"/>
  <c r="T5" i="24"/>
  <c r="T7" i="24"/>
  <c r="T9" i="24"/>
  <c r="T8" i="24"/>
  <c r="T10" i="24"/>
  <c r="T12" i="24"/>
  <c r="T11" i="24"/>
  <c r="T18" i="24"/>
  <c r="T19" i="24"/>
  <c r="T16" i="24"/>
  <c r="T25" i="24"/>
  <c r="T29" i="24"/>
  <c r="T34" i="24"/>
  <c r="T23" i="24"/>
  <c r="T22" i="24"/>
  <c r="T46" i="24"/>
  <c r="T6" i="24"/>
  <c r="W5" i="24"/>
  <c r="W7" i="24"/>
  <c r="W9" i="24"/>
  <c r="W8" i="24"/>
  <c r="W10" i="24"/>
  <c r="W12" i="24"/>
  <c r="W11" i="24"/>
  <c r="W16" i="24"/>
  <c r="W23" i="24"/>
  <c r="W22" i="24"/>
  <c r="E38" i="24"/>
  <c r="W36" i="24"/>
  <c r="W6" i="24"/>
  <c r="Q46" i="24"/>
  <c r="Q36" i="24"/>
  <c r="K36" i="24"/>
  <c r="K45" i="24"/>
  <c r="K44" i="24"/>
  <c r="H43" i="24"/>
  <c r="N42" i="24"/>
  <c r="N41" i="24"/>
  <c r="N40" i="24"/>
  <c r="Q39" i="24"/>
  <c r="K39" i="24"/>
  <c r="Q38" i="24"/>
  <c r="Q22" i="24"/>
  <c r="K22" i="24"/>
  <c r="H22" i="24"/>
  <c r="H37" i="24"/>
  <c r="Q23" i="24"/>
  <c r="K23" i="24"/>
  <c r="Q35" i="24"/>
  <c r="K35" i="24"/>
  <c r="Q34" i="24"/>
  <c r="Q32" i="24"/>
  <c r="E32" i="24" s="1"/>
  <c r="Q31" i="24"/>
  <c r="Q29" i="24"/>
  <c r="H29" i="24"/>
  <c r="Q28" i="24"/>
  <c r="Q27" i="24"/>
  <c r="N27" i="24"/>
  <c r="H27" i="24"/>
  <c r="E27" i="24" s="1"/>
  <c r="N26" i="24"/>
  <c r="N25" i="24"/>
  <c r="H25" i="24"/>
  <c r="Q24" i="24"/>
  <c r="N24" i="24"/>
  <c r="K24" i="24"/>
  <c r="N21" i="24"/>
  <c r="K21" i="24"/>
  <c r="E21" i="24" s="1"/>
  <c r="N20" i="24"/>
  <c r="H20" i="24"/>
  <c r="Q16" i="24"/>
  <c r="K16" i="24"/>
  <c r="Q19" i="24"/>
  <c r="N19" i="24"/>
  <c r="K19" i="24"/>
  <c r="H19" i="24"/>
  <c r="Q18" i="24"/>
  <c r="N18" i="24"/>
  <c r="K18" i="24"/>
  <c r="Q11" i="24"/>
  <c r="N11" i="24"/>
  <c r="Q17" i="24"/>
  <c r="N17" i="24"/>
  <c r="K17" i="24"/>
  <c r="H17" i="24"/>
  <c r="Q15" i="24"/>
  <c r="N15" i="24"/>
  <c r="K15" i="24"/>
  <c r="H15" i="24"/>
  <c r="Q12" i="24"/>
  <c r="K12" i="24"/>
  <c r="H12" i="24"/>
  <c r="Q14" i="24"/>
  <c r="N14" i="24"/>
  <c r="K14" i="24"/>
  <c r="H14" i="24"/>
  <c r="Q10" i="24"/>
  <c r="N10" i="24"/>
  <c r="K10" i="24"/>
  <c r="H10" i="24"/>
  <c r="Q13" i="24"/>
  <c r="N13" i="24"/>
  <c r="K13" i="24"/>
  <c r="H13" i="24"/>
  <c r="E13" i="24" s="1"/>
  <c r="Q8" i="24"/>
  <c r="N8" i="24"/>
  <c r="K8" i="24"/>
  <c r="H8" i="24"/>
  <c r="Q9" i="24"/>
  <c r="N9" i="24"/>
  <c r="K9" i="24"/>
  <c r="H9" i="24"/>
  <c r="Q7" i="24"/>
  <c r="N7" i="24"/>
  <c r="K7" i="24"/>
  <c r="H7" i="24"/>
  <c r="Q5" i="24"/>
  <c r="N5" i="24"/>
  <c r="K5" i="24"/>
  <c r="H5" i="24"/>
  <c r="Q6" i="24"/>
  <c r="N6" i="24"/>
  <c r="K6" i="24"/>
  <c r="H6" i="24"/>
  <c r="L10" i="26" l="1"/>
  <c r="E16" i="25"/>
  <c r="E15" i="25"/>
  <c r="E5" i="25"/>
  <c r="E12" i="25"/>
  <c r="E8" i="25"/>
  <c r="E20" i="25"/>
  <c r="E10" i="25"/>
  <c r="E13" i="25"/>
  <c r="E19" i="25"/>
  <c r="E14" i="25"/>
  <c r="E7" i="25"/>
  <c r="E11" i="25"/>
  <c r="E6" i="25"/>
  <c r="E9" i="25"/>
  <c r="E17" i="25"/>
  <c r="E30" i="24"/>
  <c r="E16" i="24"/>
  <c r="E41" i="24"/>
  <c r="E28" i="24"/>
  <c r="E37" i="24"/>
  <c r="E40" i="24"/>
  <c r="E20" i="24"/>
  <c r="E22" i="24"/>
  <c r="E36" i="24"/>
  <c r="E26" i="24"/>
  <c r="E33" i="24"/>
  <c r="E29" i="24"/>
  <c r="E24" i="24"/>
  <c r="E39" i="24"/>
  <c r="E46" i="24"/>
  <c r="E12" i="24"/>
  <c r="E15" i="24"/>
  <c r="E6" i="24"/>
  <c r="E10" i="24"/>
  <c r="E9" i="24"/>
  <c r="E25" i="24"/>
  <c r="E35" i="24"/>
  <c r="E11" i="24"/>
  <c r="E31" i="24"/>
  <c r="E17" i="24"/>
  <c r="E23" i="24"/>
  <c r="E43" i="24"/>
  <c r="E42" i="24"/>
  <c r="E7" i="24"/>
  <c r="E44" i="24"/>
  <c r="E18" i="24"/>
  <c r="E45" i="24"/>
  <c r="E19" i="24"/>
  <c r="E34" i="24"/>
  <c r="E5" i="24"/>
  <c r="E8" i="24"/>
  <c r="E14" i="24"/>
</calcChain>
</file>

<file path=xl/sharedStrings.xml><?xml version="1.0" encoding="utf-8"?>
<sst xmlns="http://schemas.openxmlformats.org/spreadsheetml/2006/main" count="469" uniqueCount="183">
  <si>
    <t>Vārds, Uzvārds</t>
  </si>
  <si>
    <t>Starta nr.</t>
  </si>
  <si>
    <t>Valsts</t>
  </si>
  <si>
    <t>Nr.p.k.</t>
  </si>
  <si>
    <t>REĢISTRĒTO DALĪBNIEKU SARAKSTS</t>
  </si>
  <si>
    <t>Galvenā sekretāre:</t>
  </si>
  <si>
    <t>Galvenais tiesnesis:</t>
  </si>
  <si>
    <t>/Laila Ķeipāne/</t>
  </si>
  <si>
    <t>JOSLA</t>
  </si>
  <si>
    <t>LEŅĶIS</t>
  </si>
  <si>
    <t xml:space="preserve"> Iemetiens</t>
  </si>
  <si>
    <t>Plūdenums</t>
  </si>
  <si>
    <t>Pašatdeve</t>
  </si>
  <si>
    <t>KOPĀ</t>
  </si>
  <si>
    <t>TIESNEŠA VĀRDS</t>
  </si>
  <si>
    <t>DALĪBNIEKS</t>
  </si>
  <si>
    <t>35 p.</t>
  </si>
  <si>
    <t>STILS 30 p.</t>
  </si>
  <si>
    <t>KVALIFIKĀCIJA</t>
  </si>
  <si>
    <t>KVALIFIKĀCIJAS REZULTĀTI</t>
  </si>
  <si>
    <t>K1</t>
  </si>
  <si>
    <t>K2</t>
  </si>
  <si>
    <t>TOP 16</t>
  </si>
  <si>
    <t>TOP 8</t>
  </si>
  <si>
    <t>TOP 4</t>
  </si>
  <si>
    <t>FINAL</t>
  </si>
  <si>
    <t>Battle for 3rd place</t>
  </si>
  <si>
    <t>LABĀKAIS K</t>
  </si>
  <si>
    <t>KVALIFIKĀCIJAS BRAUCIENS 1</t>
  </si>
  <si>
    <t xml:space="preserve"> KVALIFIKĀCIJAS BRAUCIENS 2</t>
  </si>
  <si>
    <t>START NR.</t>
  </si>
  <si>
    <t>Constant</t>
  </si>
  <si>
    <t>Duplct finder</t>
  </si>
  <si>
    <t>MĀRTIŅŠ BĒRZIŅŠ</t>
  </si>
  <si>
    <t>SEMI PRO KLASE</t>
  </si>
  <si>
    <t>LV32</t>
  </si>
  <si>
    <t>LV3</t>
  </si>
  <si>
    <t>LV27</t>
  </si>
  <si>
    <t>EE55</t>
  </si>
  <si>
    <t>LV85</t>
  </si>
  <si>
    <t>LV25</t>
  </si>
  <si>
    <t>LV22</t>
  </si>
  <si>
    <t>EE66</t>
  </si>
  <si>
    <t>LV17</t>
  </si>
  <si>
    <t>LV91</t>
  </si>
  <si>
    <t>LV26</t>
  </si>
  <si>
    <t>ANDRIS LIPARTS</t>
  </si>
  <si>
    <t>PÄRT KUVVAS</t>
  </si>
  <si>
    <t>LV</t>
  </si>
  <si>
    <t>ALEKSANDRS MURAJS</t>
  </si>
  <si>
    <t>ANRIJS LUTERS</t>
  </si>
  <si>
    <t>ARTI KANNISTO</t>
  </si>
  <si>
    <t>EDGARS JENČS</t>
  </si>
  <si>
    <t>EDVARDS ŽODZIŅŠ</t>
  </si>
  <si>
    <t>JAKO PINO</t>
  </si>
  <si>
    <t>KESTUTIS TELMENTAS</t>
  </si>
  <si>
    <t>KEVIN LUIGE</t>
  </si>
  <si>
    <t>MĀRIS HARTMANIS</t>
  </si>
  <si>
    <t>MICHAEL REILJAN</t>
  </si>
  <si>
    <t>REINIS RABĀCIS</t>
  </si>
  <si>
    <t>ROBERTS BĀRIŅŠ</t>
  </si>
  <si>
    <t>REIGO PROOS</t>
  </si>
  <si>
    <t>EE5</t>
  </si>
  <si>
    <t>LV1</t>
  </si>
  <si>
    <t>LV11</t>
  </si>
  <si>
    <t>LV13</t>
  </si>
  <si>
    <t>LV18</t>
  </si>
  <si>
    <t>LV33</t>
  </si>
  <si>
    <t>LV66</t>
  </si>
  <si>
    <t>LV87</t>
  </si>
  <si>
    <t>SEMI PRO</t>
  </si>
  <si>
    <t>KOMANDA</t>
  </si>
  <si>
    <t>EE4</t>
  </si>
  <si>
    <t>ALLAR AASMAA</t>
  </si>
  <si>
    <t>LV15</t>
  </si>
  <si>
    <t>ANDREJS NOVOPAVLOVSKIS</t>
  </si>
  <si>
    <t>ARTŪRS FEDINS</t>
  </si>
  <si>
    <t>LT34</t>
  </si>
  <si>
    <t>DEIMANTĖ RADZEVICIUTE</t>
  </si>
  <si>
    <t>LT</t>
  </si>
  <si>
    <t>DMITRIJS FIROVS</t>
  </si>
  <si>
    <t>INGARS KRISTUTIS</t>
  </si>
  <si>
    <t>EE17</t>
  </si>
  <si>
    <t>LT8</t>
  </si>
  <si>
    <t>JUSTINAS PEČIUKONIS</t>
  </si>
  <si>
    <t>LT48</t>
  </si>
  <si>
    <t>KRISTAPS KĀPIŅŠ</t>
  </si>
  <si>
    <t>LT4</t>
  </si>
  <si>
    <t>MARTYNAS MAŽVILA</t>
  </si>
  <si>
    <t>EE83</t>
  </si>
  <si>
    <t>EE79</t>
  </si>
  <si>
    <t>LT6</t>
  </si>
  <si>
    <t>LT50</t>
  </si>
  <si>
    <t>ARŪNAS PAULAVIČIUS</t>
  </si>
  <si>
    <t>RAIVIS GRAUDIŅŠ</t>
  </si>
  <si>
    <t>LV36</t>
  </si>
  <si>
    <t>DĀVIDS JAUNĀKAIS</t>
  </si>
  <si>
    <t>LV133</t>
  </si>
  <si>
    <t>1ST</t>
  </si>
  <si>
    <t>2ND</t>
  </si>
  <si>
    <t>3RD</t>
  </si>
  <si>
    <t>4TH</t>
  </si>
  <si>
    <t>LATVIJAS UN IGAUNJAS DRIFTA KAUSA 6.POSMS</t>
  </si>
  <si>
    <t>BKSB, Rīga</t>
  </si>
  <si>
    <t>03.10.2020</t>
  </si>
  <si>
    <t>/Jānis Blušs/</t>
  </si>
  <si>
    <t>03.10.2020 BKSB, Rīga</t>
  </si>
  <si>
    <t>BKASB, Rīga</t>
  </si>
  <si>
    <t>SANDRA JANUŠAUSKAITĖ</t>
  </si>
  <si>
    <t>ALEKSANDRS LAKUTIJEVSKIS</t>
  </si>
  <si>
    <t>ARTŪRS BONDARS</t>
  </si>
  <si>
    <t>03.10.2020 plkst. 08:50</t>
  </si>
  <si>
    <t>LATVIJAS DRIFTA KAUSA 6.POSMS</t>
  </si>
  <si>
    <t>03.10.2020 plkst. 13:40</t>
  </si>
  <si>
    <t/>
  </si>
  <si>
    <t>LATVIJAS UN IGAUNJAS DRIFTA KAUSS</t>
  </si>
  <si>
    <t>1.POSMS</t>
  </si>
  <si>
    <t>2.POSMS</t>
  </si>
  <si>
    <t>3.POSMS</t>
  </si>
  <si>
    <t>4.POSMS</t>
  </si>
  <si>
    <t>5.POSMS</t>
  </si>
  <si>
    <t>20.06.2020, BKSB, RĪGA</t>
  </si>
  <si>
    <t>25.07.2020, KARTODROMS "BLĀZMA", DAUGAVPILS</t>
  </si>
  <si>
    <t>08.08.2020, LaitseRallyPark, ESTONIA</t>
  </si>
  <si>
    <t>28.08-29.08.2020, BKSB, RĪGA</t>
  </si>
  <si>
    <t>12.09.2020, S/K 333, ROPAŽI</t>
  </si>
  <si>
    <t>NR.P.K.</t>
  </si>
  <si>
    <t>STARTA NR.</t>
  </si>
  <si>
    <t>VĀRDS, UZVĀRDS</t>
  </si>
  <si>
    <t>KVALIFIKĀCIJA
KAUSS</t>
  </si>
  <si>
    <t>FINĀLS</t>
  </si>
  <si>
    <t>KOPVĒRTĒJUMS</t>
  </si>
  <si>
    <t xml:space="preserve">KVALIFIKĀCIJA </t>
  </si>
  <si>
    <t xml:space="preserve">FINĀLS </t>
  </si>
  <si>
    <t xml:space="preserve">KOPVĒRTĒJUMS </t>
  </si>
  <si>
    <t xml:space="preserve">KVALIFIKĀCIJA  </t>
  </si>
  <si>
    <t xml:space="preserve">FINĀLS  </t>
  </si>
  <si>
    <t xml:space="preserve">KOPVĒRTĒJUMS  </t>
  </si>
  <si>
    <t xml:space="preserve">KVALIFIKĀCIJA   </t>
  </si>
  <si>
    <t xml:space="preserve">FINĀLS   </t>
  </si>
  <si>
    <t xml:space="preserve">KOPVĒRTĒJUMS   </t>
  </si>
  <si>
    <t xml:space="preserve">KVALIFIKĀCIJA    </t>
  </si>
  <si>
    <t xml:space="preserve">FINĀLS    </t>
  </si>
  <si>
    <t xml:space="preserve">KOPVĒRTĒJUMS    </t>
  </si>
  <si>
    <t>EE90</t>
  </si>
  <si>
    <t>KALEV KIVILO</t>
  </si>
  <si>
    <t>EE8</t>
  </si>
  <si>
    <t>HOLGER LUNTER</t>
  </si>
  <si>
    <t>EE7</t>
  </si>
  <si>
    <t>MARCO PREMS</t>
  </si>
  <si>
    <t>ELVIJS EIHVALS</t>
  </si>
  <si>
    <t>LV10</t>
  </si>
  <si>
    <t>ĢIRTS TREISNERS</t>
  </si>
  <si>
    <t>EE23</t>
  </si>
  <si>
    <t>SIMON SUVEMAA</t>
  </si>
  <si>
    <t>EE03</t>
  </si>
  <si>
    <t>KRISTJAN POLLU</t>
  </si>
  <si>
    <t>FI99</t>
  </si>
  <si>
    <t>SANDER KELNER</t>
  </si>
  <si>
    <t>LV14</t>
  </si>
  <si>
    <t>ROBERTAS ŠALKAUSKAS</t>
  </si>
  <si>
    <t>LV19</t>
  </si>
  <si>
    <t>GEDIMINAS ŽIGUTIS</t>
  </si>
  <si>
    <t>LV20</t>
  </si>
  <si>
    <t>MĀRTIŅŠ OZOLIŅŠ</t>
  </si>
  <si>
    <t>SANDRA ŽILIENĖ</t>
  </si>
  <si>
    <t xml:space="preserve">KVALIFIKĀCIJA     </t>
  </si>
  <si>
    <t xml:space="preserve">FINĀLS     </t>
  </si>
  <si>
    <t xml:space="preserve">KOPVĒRTĒJUMS     </t>
  </si>
  <si>
    <t>6.POSMS</t>
  </si>
  <si>
    <t>02.10-03.10.2020, BKSB, RĪGA</t>
  </si>
  <si>
    <t>LATVIJAS DRIFTA KAUSA KOMANDU IESKAITE SEMI PRO</t>
  </si>
  <si>
    <t>VIETA</t>
  </si>
  <si>
    <t>Klase</t>
  </si>
  <si>
    <t>1. posms</t>
  </si>
  <si>
    <t>2. posms</t>
  </si>
  <si>
    <t>3. posms</t>
  </si>
  <si>
    <t>4. posms</t>
  </si>
  <si>
    <t>5. posms</t>
  </si>
  <si>
    <t>6. posms</t>
  </si>
  <si>
    <t>TEAM VALVOLINE</t>
  </si>
  <si>
    <t>MOTORELPA</t>
  </si>
  <si>
    <t>MITAVA DRIFT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</si>
</sst>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26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19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5" fillId="7" borderId="23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26" xfId="0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0" fontId="9" fillId="0" borderId="0" xfId="0" applyFont="1" applyFill="1" applyAlignment="1"/>
    <xf numFmtId="0" fontId="9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0" fillId="6" borderId="3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16" fontId="10" fillId="7" borderId="5" xfId="0" applyNumberFormat="1" applyFont="1" applyFill="1" applyBorder="1" applyAlignment="1">
      <alignment horizontal="center"/>
    </xf>
    <xf numFmtId="16" fontId="10" fillId="4" borderId="5" xfId="0" applyNumberFormat="1" applyFont="1" applyFill="1" applyBorder="1" applyAlignment="1">
      <alignment horizontal="center"/>
    </xf>
    <xf numFmtId="16" fontId="11" fillId="5" borderId="5" xfId="0" applyNumberFormat="1" applyFont="1" applyFill="1" applyBorder="1" applyAlignment="1">
      <alignment horizontal="left"/>
    </xf>
    <xf numFmtId="16" fontId="11" fillId="5" borderId="21" xfId="0" applyNumberFormat="1" applyFont="1" applyFill="1" applyBorder="1" applyAlignment="1">
      <alignment horizontal="left"/>
    </xf>
    <xf numFmtId="16" fontId="10" fillId="6" borderId="22" xfId="0" applyNumberFormat="1" applyFont="1" applyFill="1" applyBorder="1" applyAlignment="1">
      <alignment horizontal="center"/>
    </xf>
    <xf numFmtId="16" fontId="10" fillId="7" borderId="8" xfId="0" applyNumberFormat="1" applyFont="1" applyFill="1" applyBorder="1" applyAlignment="1">
      <alignment horizontal="center"/>
    </xf>
    <xf numFmtId="0" fontId="8" fillId="0" borderId="0" xfId="0" applyFont="1"/>
    <xf numFmtId="0" fontId="12" fillId="0" borderId="0" xfId="0" applyFont="1" applyBorder="1" applyAlignment="1"/>
    <xf numFmtId="0" fontId="1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9" fillId="0" borderId="9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7" xfId="0" applyFont="1" applyBorder="1"/>
    <xf numFmtId="0" fontId="9" fillId="2" borderId="1" xfId="0" applyFont="1" applyFill="1" applyBorder="1"/>
    <xf numFmtId="0" fontId="9" fillId="0" borderId="26" xfId="0" applyFont="1" applyFill="1" applyBorder="1"/>
    <xf numFmtId="0" fontId="9" fillId="0" borderId="16" xfId="0" applyFont="1" applyFill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0" xfId="0" applyFont="1"/>
    <xf numFmtId="164" fontId="8" fillId="0" borderId="0" xfId="0" applyNumberFormat="1" applyFont="1" applyFill="1" applyAlignme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/>
    <xf numFmtId="165" fontId="5" fillId="0" borderId="0" xfId="0" applyNumberFormat="1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5" fillId="0" borderId="0" xfId="0" applyFont="1" applyFill="1" applyAlignment="1"/>
    <xf numFmtId="0" fontId="6" fillId="0" borderId="0" xfId="0" applyFont="1" applyFill="1" applyAlignment="1">
      <alignment horizontal="right" vertical="center"/>
    </xf>
    <xf numFmtId="0" fontId="5" fillId="0" borderId="27" xfId="0" applyFont="1" applyFill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7" borderId="28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0" fillId="6" borderId="20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65" fontId="5" fillId="0" borderId="0" xfId="0" applyNumberFormat="1" applyFont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0" xfId="0" applyFont="1" applyBorder="1"/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8" fillId="0" borderId="32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17" fillId="0" borderId="0" xfId="0" applyFont="1"/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8" fillId="0" borderId="0" xfId="0" applyFont="1" applyBorder="1"/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18" fillId="0" borderId="0" xfId="0" applyFont="1" applyBorder="1" applyAlignment="1"/>
    <xf numFmtId="0" fontId="0" fillId="0" borderId="0" xfId="0" applyBorder="1"/>
    <xf numFmtId="0" fontId="0" fillId="0" borderId="0" xfId="0" applyAlignment="1"/>
    <xf numFmtId="0" fontId="20" fillId="0" borderId="33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35" xfId="0" applyFont="1" applyBorder="1" applyAlignment="1">
      <alignment vertical="center" shrinkToFit="1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/>
    </xf>
    <xf numFmtId="0" fontId="22" fillId="0" borderId="40" xfId="3" applyFont="1" applyFill="1" applyBorder="1" applyAlignment="1">
      <alignment horizontal="center" vertical="center"/>
    </xf>
    <xf numFmtId="0" fontId="23" fillId="0" borderId="9" xfId="3" applyFont="1" applyFill="1" applyBorder="1" applyAlignment="1">
      <alignment horizontal="center" vertical="center"/>
    </xf>
    <xf numFmtId="0" fontId="23" fillId="0" borderId="9" xfId="3" applyFont="1" applyFill="1" applyBorder="1" applyAlignment="1">
      <alignment vertical="center"/>
    </xf>
    <xf numFmtId="0" fontId="23" fillId="0" borderId="1" xfId="3" applyFont="1" applyFill="1" applyBorder="1" applyAlignment="1">
      <alignment horizontal="left" vertical="center"/>
    </xf>
    <xf numFmtId="0" fontId="24" fillId="5" borderId="1" xfId="0" applyFont="1" applyFill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 wrapText="1"/>
    </xf>
    <xf numFmtId="2" fontId="21" fillId="0" borderId="42" xfId="0" applyNumberFormat="1" applyFont="1" applyFill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2" fillId="0" borderId="44" xfId="3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/>
    </xf>
    <xf numFmtId="0" fontId="22" fillId="0" borderId="46" xfId="3" applyFont="1" applyFill="1" applyBorder="1" applyAlignment="1">
      <alignment horizontal="center" vertical="center"/>
    </xf>
    <xf numFmtId="0" fontId="23" fillId="0" borderId="9" xfId="3" applyFont="1" applyFill="1" applyBorder="1" applyAlignment="1">
      <alignment horizontal="left" vertical="center"/>
    </xf>
    <xf numFmtId="2" fontId="21" fillId="0" borderId="47" xfId="0" applyNumberFormat="1" applyFont="1" applyFill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2" fillId="0" borderId="49" xfId="3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vertical="center"/>
    </xf>
    <xf numFmtId="2" fontId="21" fillId="0" borderId="50" xfId="0" applyNumberFormat="1" applyFont="1" applyFill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2" fillId="0" borderId="52" xfId="3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vertical="center"/>
    </xf>
    <xf numFmtId="0" fontId="25" fillId="8" borderId="5" xfId="0" applyFont="1" applyFill="1" applyBorder="1" applyAlignment="1">
      <alignment horizontal="center" vertical="center"/>
    </xf>
    <xf numFmtId="2" fontId="21" fillId="0" borderId="53" xfId="0" applyNumberFormat="1" applyFont="1" applyFill="1" applyBorder="1" applyAlignment="1">
      <alignment horizontal="center" vertical="center"/>
    </xf>
  </cellXfs>
  <cellStyles count="4">
    <cellStyle name="Excel Built-in Normal" xfId="1" xr:uid="{00000000-0005-0000-0000-000000000000}"/>
    <cellStyle name="Normal" xfId="0" builtinId="0"/>
    <cellStyle name="Normal 3" xfId="3" xr:uid="{7C7FAA6B-3434-E641-8849-142D59B21830}"/>
    <cellStyle name="Normal 9" xfId="2" xr:uid="{D97E69E2-BEDA-0042-914B-5309F355E73D}"/>
  </cellStyles>
  <dxfs count="62"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177800</xdr:colOff>
      <xdr:row>2</xdr:row>
      <xdr:rowOff>152400</xdr:rowOff>
    </xdr:from>
    <xdr:to>
      <xdr:col>5</xdr:col>
      <xdr:colOff>0</xdr:colOff>
      <xdr:row>6</xdr:row>
      <xdr:rowOff>50800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54F792-F8C1-5847-8017-638DC9552816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002"/>
        <a:stretch/>
      </xdr:blipFill>
      <xdr:spPr bwMode="auto">
        <a:xfrm>
          <a:off x="5016500" y="482600"/>
          <a:ext cx="812800" cy="7493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139700</xdr:colOff>
      <xdr:row>2</xdr:row>
      <xdr:rowOff>25400</xdr:rowOff>
    </xdr:from>
    <xdr:ext cx="2590800" cy="787400"/>
    <xdr:pic>
      <xdr:nvPicPr>
        <xdr:cNvPr id="4" name="image1.png" title="Image">
          <a:extLst>
            <a:ext uri="{FF2B5EF4-FFF2-40B4-BE49-F238E27FC236}">
              <a16:creationId xmlns:a16="http://schemas.microsoft.com/office/drawing/2014/main" id="{677FB1E9-E147-F14A-B291-114365202CB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9700" y="355600"/>
          <a:ext cx="2590800" cy="7874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673100</xdr:colOff>
      <xdr:row>3</xdr:row>
      <xdr:rowOff>0</xdr:rowOff>
    </xdr:from>
    <xdr:to>
      <xdr:col>6</xdr:col>
      <xdr:colOff>889000</xdr:colOff>
      <xdr:row>8</xdr:row>
      <xdr:rowOff>25400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BC7BD6-FB54-7943-8B40-EF1E6CBBB7AE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002"/>
        <a:stretch/>
      </xdr:blipFill>
      <xdr:spPr bwMode="auto">
        <a:xfrm>
          <a:off x="5613400" y="444500"/>
          <a:ext cx="939800" cy="9017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50800</xdr:colOff>
      <xdr:row>2</xdr:row>
      <xdr:rowOff>76200</xdr:rowOff>
    </xdr:from>
    <xdr:ext cx="2844800" cy="800100"/>
    <xdr:pic>
      <xdr:nvPicPr>
        <xdr:cNvPr id="5" name="image1.png" title="Image">
          <a:extLst>
            <a:ext uri="{FF2B5EF4-FFF2-40B4-BE49-F238E27FC236}">
              <a16:creationId xmlns:a16="http://schemas.microsoft.com/office/drawing/2014/main" id="{E506941F-B9E0-0045-A045-C216C3555AB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800" y="419100"/>
          <a:ext cx="2844800" cy="8001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698500</xdr:colOff>
      <xdr:row>0</xdr:row>
      <xdr:rowOff>50800</xdr:rowOff>
    </xdr:from>
    <xdr:to>
      <xdr:col>7</xdr:col>
      <xdr:colOff>127000</xdr:colOff>
      <xdr:row>5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A138EC-C056-0942-887E-BEACB83AD70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002"/>
        <a:stretch/>
      </xdr:blipFill>
      <xdr:spPr bwMode="auto">
        <a:xfrm>
          <a:off x="2971800" y="50800"/>
          <a:ext cx="939800" cy="9398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165100</xdr:colOff>
      <xdr:row>0</xdr:row>
      <xdr:rowOff>38100</xdr:rowOff>
    </xdr:from>
    <xdr:ext cx="2857500" cy="850900"/>
    <xdr:pic>
      <xdr:nvPicPr>
        <xdr:cNvPr id="4" name="image1.png" title="Image">
          <a:extLst>
            <a:ext uri="{FF2B5EF4-FFF2-40B4-BE49-F238E27FC236}">
              <a16:creationId xmlns:a16="http://schemas.microsoft.com/office/drawing/2014/main" id="{A534E157-001E-7B4C-8879-152A16CB409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100" y="38100"/>
          <a:ext cx="2857500" cy="850900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E22" totalsRowShown="0" headerRowDxfId="61" dataDxfId="60">
  <autoFilter ref="B8:E22" xr:uid="{545AD78E-99EE-5B40-9B2A-99DF9BD64582}"/>
  <tableColumns count="4">
    <tableColumn id="1" xr3:uid="{AC4AC935-F7FF-8446-8030-ECED817D43D1}" name="Nr.p.k." dataDxfId="59"/>
    <tableColumn id="2" xr3:uid="{0396FD18-74A2-4841-80E5-45D484E01FA0}" name="Starta nr." dataDxfId="58"/>
    <tableColumn id="3" xr3:uid="{0B0A2731-EA47-3944-81E9-50581E5BB7BC}" name="Vārds, Uzvārds" dataDxfId="57"/>
    <tableColumn id="4" xr3:uid="{5BD340EF-1D08-9E48-ACD5-2C85F65E6BC8}" name="Valsts" dataDxfId="5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10:G49" totalsRowShown="0" headerRowDxfId="55" dataDxfId="54">
  <autoFilter ref="B10:G49" xr:uid="{21383676-882F-CE40-BD06-CF9CFCDA117D}"/>
  <sortState ref="B11:G49">
    <sortCondition descending="1" ref="G10:G49"/>
  </sortState>
  <tableColumns count="6">
    <tableColumn id="1" xr3:uid="{3542E0A0-A8B9-3E40-B243-532A7D791282}" name="Nr.p.k." dataDxfId="53"/>
    <tableColumn id="2" xr3:uid="{7116605A-2395-CB49-B540-1213EDD0A90B}" name="Starta nr." dataDxfId="52"/>
    <tableColumn id="3" xr3:uid="{21F644C2-108A-A74D-9A61-EBC7104B3A2E}" name="Vārds, Uzvārds" dataDxfId="51"/>
    <tableColumn id="4" xr3:uid="{598A6E3D-AD6F-5948-AACB-FAC26600491A}" name="K1" dataDxfId="50"/>
    <tableColumn id="11" xr3:uid="{2C028496-7B1B-1A4C-A4DB-8CA1C0B6C370}" name="K2" dataDxfId="49"/>
    <tableColumn id="12" xr3:uid="{B89CA9C8-0AFD-F048-AD3F-BC80350591DB}" name="LABĀKAIS K" dataDxfId="4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15C76D-C62C-CD4D-AFDC-928BF9E95404}" name="Table5" displayName="Table5" ref="B4:W46" totalsRowShown="0" dataDxfId="47">
  <autoFilter ref="B4:W46" xr:uid="{14DEDFE8-4BB5-4949-A59D-5C12EF6BF9F9}"/>
  <sortState ref="B5:W46">
    <sortCondition descending="1" ref="E4:E46"/>
  </sortState>
  <tableColumns count="22">
    <tableColumn id="1" xr3:uid="{AC3B2920-B486-4F40-8DFA-DA1DAAF605D9}" name="NR.P.K." dataDxfId="46"/>
    <tableColumn id="2" xr3:uid="{7414AE07-B733-E948-907E-24303F4348ED}" name="STARTA NR." dataDxfId="45"/>
    <tableColumn id="3" xr3:uid="{4267F1BF-7B4B-B443-8E0D-0F3FD3FF537C}" name="VĀRDS, UZVĀRDS" dataDxfId="44"/>
    <tableColumn id="4" xr3:uid="{55A05098-61D3-EA42-9D1D-C0E6AC1BBED7}" name="KVALIFIKĀCIJA_x000a_KAUSS" dataDxfId="25">
      <calculatedColumnFormula>Table5[[#This Row],[KOPVĒRTĒJUMS]]+Table5[[#This Row],[KOPVĒRTĒJUMS ]]+Table5[[#This Row],[KOPVĒRTĒJUMS     ]]+Table5[[#This Row],[KOPVĒRTĒJUMS  ]]+Table5[[#This Row],[KOPVĒRTĒJUMS   ]]+Table5[[#This Row],[KOPVĒRTĒJUMS    ]]</calculatedColumnFormula>
    </tableColumn>
    <tableColumn id="10" xr3:uid="{994BFEB6-FAD9-3A4D-BB11-9C920F285122}" name="KVALIFIKĀCIJA" dataDxfId="43"/>
    <tableColumn id="9" xr3:uid="{D25A8072-CA9F-1949-8DFC-0C9D688F81FF}" name="FINĀLS" dataDxfId="42"/>
    <tableColumn id="8" xr3:uid="{30637FEE-2EEC-424F-AB0E-C21AA9ADBE63}" name="KOPVĒRTĒJUMS" dataDxfId="41">
      <calculatedColumnFormula>SUM(Table5[[#This Row],[KVALIFIKĀCIJA]:[FINĀLS]])</calculatedColumnFormula>
    </tableColumn>
    <tableColumn id="13" xr3:uid="{B90EA42B-7627-FE42-A6E9-F4E885CBA012}" name="KVALIFIKĀCIJA " dataDxfId="40"/>
    <tableColumn id="12" xr3:uid="{7CC5ECD3-7F99-4D49-A9CB-0D9A9EB6FA55}" name="FINĀLS " dataDxfId="39"/>
    <tableColumn id="11" xr3:uid="{6C4E4275-DEC6-CF40-93E9-99324DA5B9D6}" name="KOPVĒRTĒJUMS " dataDxfId="38">
      <calculatedColumnFormula>SUM(Table5[[#This Row],[KVALIFIKĀCIJA ]:[FINĀLS ]])</calculatedColumnFormula>
    </tableColumn>
    <tableColumn id="16" xr3:uid="{49B0D4D2-021C-D147-B513-C9993128AEFB}" name="KVALIFIKĀCIJA  " dataDxfId="37"/>
    <tableColumn id="15" xr3:uid="{87891B62-2BF8-1942-8FAC-465A550540EE}" name="FINĀLS  " dataDxfId="36"/>
    <tableColumn id="14" xr3:uid="{D5D4BBAB-368D-724B-B0B2-8259FAE64110}" name="KOPVĒRTĒJUMS  " dataDxfId="35">
      <calculatedColumnFormula>Table5[[#This Row],[FINĀLS  ]]+Table5[[#This Row],[KVALIFIKĀCIJA  ]]</calculatedColumnFormula>
    </tableColumn>
    <tableColumn id="19" xr3:uid="{21AB0A72-95A2-A942-B5B4-BEB5E62721BC}" name="KVALIFIKĀCIJA   " dataDxfId="34"/>
    <tableColumn id="18" xr3:uid="{5303BA86-C996-E54E-8030-1C4002E17C9A}" name="FINĀLS   " dataDxfId="33"/>
    <tableColumn id="17" xr3:uid="{AD74A84E-9E3B-8544-A37D-6AF668F229F3}" name="KOPVĒRTĒJUMS   " dataDxfId="32">
      <calculatedColumnFormula>SUM(Table5[[#This Row],[FINĀLS   ]]+Table5[[#This Row],[KVALIFIKĀCIJA   ]])</calculatedColumnFormula>
    </tableColumn>
    <tableColumn id="22" xr3:uid="{0D6A2740-E33E-DC40-AB69-20C9635A100C}" name="KVALIFIKĀCIJA    " dataDxfId="28"/>
    <tableColumn id="21" xr3:uid="{BDCEC4C2-6F4A-7E43-8911-FFF78C12D86E}" name="FINĀLS    " dataDxfId="27"/>
    <tableColumn id="20" xr3:uid="{501D2029-5506-3246-9742-6A6F1398B03D}" name="KOPVĒRTĒJUMS    " dataDxfId="26">
      <calculatedColumnFormula>Table5[[#This Row],[FINĀLS    ]]+Table5[[#This Row],[KVALIFIKĀCIJA    ]]</calculatedColumnFormula>
    </tableColumn>
    <tableColumn id="5" xr3:uid="{46019724-5AD1-E043-AD24-7144D406AB9A}" name="KVALIFIKĀCIJA     " dataDxfId="31"/>
    <tableColumn id="6" xr3:uid="{994C2ADA-90BC-C64E-8F36-C736DEFF5A9A}" name="FINĀLS     " dataDxfId="30"/>
    <tableColumn id="7" xr3:uid="{C8115BA8-E54C-6C49-958A-D892A8EA14D3}" name="KOPVĒRTĒJUMS     " dataDxfId="29">
      <calculatedColumnFormula>Table5[[#This Row],[FINĀLS     ]]+Table5[[#This Row],[KVALIFIKĀCIJA     ]]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BCAB608-07FA-1F46-881E-242F004854FD}" name="Table54" displayName="Table54" ref="B4:W21" totalsRowShown="0" dataDxfId="24">
  <autoFilter ref="B4:W21" xr:uid="{1BEA3ADE-181E-6F47-8362-ABC68ED68E29}"/>
  <sortState ref="B5:W21">
    <sortCondition descending="1" ref="E4:E21"/>
  </sortState>
  <tableColumns count="22">
    <tableColumn id="1" xr3:uid="{2127A66D-5C6E-BF4E-A6B4-508F916A4636}" name="NR.P.K." dataDxfId="23"/>
    <tableColumn id="2" xr3:uid="{ABCE83F3-5F0A-5D41-BCD5-94C9DED2DCFF}" name="STARTA NR." dataDxfId="22"/>
    <tableColumn id="3" xr3:uid="{0B98D390-5ADD-9245-AFA3-216AA1F17D48}" name="VĀRDS, UZVĀRDS" dataDxfId="21"/>
    <tableColumn id="4" xr3:uid="{8D11DF2E-01A0-664C-AB61-E902ACE42AED}" name="KVALIFIKĀCIJA_x000a_KAUSS" dataDxfId="20">
      <calculatedColumnFormula>Table54[[#This Row],[KOPVĒRTĒJUMS]]+Table54[[#This Row],[KOPVĒRTĒJUMS ]]+Table54[[#This Row],[KOPVĒRTĒJUMS     ]]+Table54[[#This Row],[KOPVĒRTĒJUMS  ]]+Table54[[#This Row],[KOPVĒRTĒJUMS   ]]+Table54[[#This Row],[KOPVĒRTĒJUMS    ]]</calculatedColumnFormula>
    </tableColumn>
    <tableColumn id="10" xr3:uid="{7816A50E-710C-1F4A-BD6B-5F6837318381}" name="KVALIFIKĀCIJA" dataDxfId="19"/>
    <tableColumn id="9" xr3:uid="{197A2CFD-F913-A042-892D-6013A312A09E}" name="FINĀLS" dataDxfId="18"/>
    <tableColumn id="8" xr3:uid="{DFAFD6E5-65AB-B44B-8066-5F5369A956F0}" name="KOPVĒRTĒJUMS" dataDxfId="17">
      <calculatedColumnFormula>SUM(Table54[[#This Row],[KVALIFIKĀCIJA]:[FINĀLS]])</calculatedColumnFormula>
    </tableColumn>
    <tableColumn id="13" xr3:uid="{1F7E8338-41A2-7441-86EF-C2629D731399}" name="KVALIFIKĀCIJA " dataDxfId="16"/>
    <tableColumn id="12" xr3:uid="{E5A856CE-6E75-044F-B741-759830216D93}" name="FINĀLS " dataDxfId="15"/>
    <tableColumn id="11" xr3:uid="{0E249A2A-8B87-AC4B-8CE7-8D6E23EB00DD}" name="KOPVĒRTĒJUMS " dataDxfId="14">
      <calculatedColumnFormula>SUM(Table54[[#This Row],[KVALIFIKĀCIJA ]:[FINĀLS ]])</calculatedColumnFormula>
    </tableColumn>
    <tableColumn id="16" xr3:uid="{7542D07D-FDE2-E845-A9D3-D172C959F5CF}" name="KVALIFIKĀCIJA  " dataDxfId="13"/>
    <tableColumn id="15" xr3:uid="{828A29E9-E10C-AC45-8598-721564AB9391}" name="FINĀLS  " dataDxfId="12"/>
    <tableColumn id="14" xr3:uid="{CC1CECF0-6CFD-CF40-9C91-23DCB6A18E80}" name="KOPVĒRTĒJUMS  " dataDxfId="11">
      <calculatedColumnFormula>Table54[[#This Row],[FINĀLS  ]]+Table54[[#This Row],[KVALIFIKĀCIJA  ]]</calculatedColumnFormula>
    </tableColumn>
    <tableColumn id="19" xr3:uid="{7DF482AE-073E-F64C-B47E-C64C42BE8672}" name="KVALIFIKĀCIJA   " dataDxfId="10"/>
    <tableColumn id="18" xr3:uid="{E7530F64-DD05-E748-B1DF-8499A2410470}" name="FINĀLS   " dataDxfId="9"/>
    <tableColumn id="17" xr3:uid="{ABE4C9C9-73E6-A14D-975C-7CD1AD68EA89}" name="KOPVĒRTĒJUMS   " dataDxfId="8">
      <calculatedColumnFormula>SUM(Table54[[#This Row],[FINĀLS   ]]+Table54[[#This Row],[KVALIFIKĀCIJA   ]])</calculatedColumnFormula>
    </tableColumn>
    <tableColumn id="22" xr3:uid="{A7DD5499-D45C-F24E-BC33-0A4A7D875FE8}" name="KVALIFIKĀCIJA    " dataDxfId="7"/>
    <tableColumn id="21" xr3:uid="{C61903AD-7729-5F47-82F2-AAC0A8676B96}" name="FINĀLS    " dataDxfId="6"/>
    <tableColumn id="20" xr3:uid="{F97F4867-3428-434D-AF8D-2F4BFDB8EA03}" name="KOPVĒRTĒJUMS    " dataDxfId="5">
      <calculatedColumnFormula>Table54[[#This Row],[FINĀLS    ]]+Table54[[#This Row],[KVALIFIKĀCIJA    ]]</calculatedColumnFormula>
    </tableColumn>
    <tableColumn id="5" xr3:uid="{7E227A70-E32C-B34E-865D-79F450497155}" name="KVALIFIKĀCIJA     " dataDxfId="4"/>
    <tableColumn id="6" xr3:uid="{FCFA9C79-71E4-174D-8967-A0D971C3FE1F}" name="FINĀLS     " dataDxfId="3"/>
    <tableColumn id="7" xr3:uid="{55219DED-170C-5049-8D8B-5B8A2881E896}" name="KOPVĒRTĒJUMS     " dataDxfId="2">
      <calculatedColumnFormula>Table54[[#This Row],[FINĀLS     ]]+Table54[[#This Row],[KVALIFIKĀCIJA     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dimension ref="B1:E43"/>
  <sheetViews>
    <sheetView workbookViewId="0">
      <selection activeCell="D25" sqref="D25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37.1640625" style="1" customWidth="1"/>
    <col min="5" max="5" width="13" style="3" customWidth="1"/>
    <col min="6" max="6" width="17.5" style="1" customWidth="1"/>
    <col min="7" max="7" width="11.6640625" style="1" customWidth="1"/>
    <col min="8" max="8" width="16.5" style="1" customWidth="1"/>
    <col min="9" max="9" width="24.6640625" style="1" customWidth="1"/>
    <col min="10" max="16384" width="8.83203125" style="1"/>
  </cols>
  <sheetData>
    <row r="1" spans="2:5" ht="5" customHeight="1" x14ac:dyDescent="0.2"/>
    <row r="2" spans="2:5" ht="21" customHeight="1" x14ac:dyDescent="0.2">
      <c r="D2" s="101" t="s">
        <v>112</v>
      </c>
      <c r="E2" s="101"/>
    </row>
    <row r="3" spans="2:5" ht="14" customHeight="1" x14ac:dyDescent="0.2">
      <c r="D3" s="102" t="s">
        <v>103</v>
      </c>
      <c r="E3" s="102"/>
    </row>
    <row r="4" spans="2:5" ht="16" customHeight="1" x14ac:dyDescent="0.2">
      <c r="D4" s="103" t="s">
        <v>104</v>
      </c>
      <c r="E4" s="103"/>
    </row>
    <row r="5" spans="2:5" ht="19" customHeight="1" x14ac:dyDescent="0.2">
      <c r="D5" s="104" t="s">
        <v>4</v>
      </c>
      <c r="E5" s="104"/>
    </row>
    <row r="6" spans="2:5" ht="18" customHeight="1" x14ac:dyDescent="0.2">
      <c r="D6" s="105" t="s">
        <v>34</v>
      </c>
      <c r="E6" s="105"/>
    </row>
    <row r="7" spans="2:5" ht="8" customHeight="1" x14ac:dyDescent="0.2">
      <c r="D7" s="5"/>
    </row>
    <row r="8" spans="2:5" s="4" customFormat="1" ht="23" customHeight="1" x14ac:dyDescent="0.2">
      <c r="B8" s="72" t="s">
        <v>3</v>
      </c>
      <c r="C8" s="72" t="s">
        <v>1</v>
      </c>
      <c r="D8" s="72" t="s">
        <v>0</v>
      </c>
      <c r="E8" s="72" t="s">
        <v>2</v>
      </c>
    </row>
    <row r="9" spans="2:5" x14ac:dyDescent="0.2">
      <c r="B9" s="59">
        <v>1</v>
      </c>
      <c r="C9" s="59" t="s">
        <v>63</v>
      </c>
      <c r="D9" s="83" t="s">
        <v>60</v>
      </c>
      <c r="E9" s="59" t="s">
        <v>48</v>
      </c>
    </row>
    <row r="10" spans="2:5" x14ac:dyDescent="0.2">
      <c r="B10" s="59">
        <v>2</v>
      </c>
      <c r="C10" s="59" t="s">
        <v>36</v>
      </c>
      <c r="D10" s="83" t="s">
        <v>49</v>
      </c>
      <c r="E10" s="59" t="s">
        <v>48</v>
      </c>
    </row>
    <row r="11" spans="2:5" x14ac:dyDescent="0.2">
      <c r="B11" s="59">
        <v>3</v>
      </c>
      <c r="C11" s="59" t="s">
        <v>91</v>
      </c>
      <c r="D11" s="83" t="s">
        <v>108</v>
      </c>
      <c r="E11" s="59" t="s">
        <v>79</v>
      </c>
    </row>
    <row r="12" spans="2:5" x14ac:dyDescent="0.2">
      <c r="B12" s="59">
        <v>4</v>
      </c>
      <c r="C12" s="59" t="s">
        <v>64</v>
      </c>
      <c r="D12" s="83" t="s">
        <v>109</v>
      </c>
      <c r="E12" s="59" t="s">
        <v>48</v>
      </c>
    </row>
    <row r="13" spans="2:5" x14ac:dyDescent="0.2">
      <c r="B13" s="59">
        <v>5</v>
      </c>
      <c r="C13" s="59" t="s">
        <v>43</v>
      </c>
      <c r="D13" s="83" t="s">
        <v>57</v>
      </c>
      <c r="E13" s="59" t="s">
        <v>48</v>
      </c>
    </row>
    <row r="14" spans="2:5" x14ac:dyDescent="0.2">
      <c r="B14" s="59">
        <v>6</v>
      </c>
      <c r="C14" s="59" t="s">
        <v>41</v>
      </c>
      <c r="D14" s="83" t="s">
        <v>81</v>
      </c>
      <c r="E14" s="59" t="s">
        <v>48</v>
      </c>
    </row>
    <row r="15" spans="2:5" x14ac:dyDescent="0.2">
      <c r="B15" s="59">
        <v>7</v>
      </c>
      <c r="C15" s="59" t="s">
        <v>40</v>
      </c>
      <c r="D15" s="83" t="s">
        <v>53</v>
      </c>
      <c r="E15" s="59" t="s">
        <v>48</v>
      </c>
    </row>
    <row r="16" spans="2:5" x14ac:dyDescent="0.2">
      <c r="B16" s="59">
        <v>8</v>
      </c>
      <c r="C16" s="59" t="s">
        <v>45</v>
      </c>
      <c r="D16" s="83" t="s">
        <v>59</v>
      </c>
      <c r="E16" s="59" t="s">
        <v>48</v>
      </c>
    </row>
    <row r="17" spans="2:5" x14ac:dyDescent="0.2">
      <c r="B17" s="59">
        <v>9</v>
      </c>
      <c r="C17" s="59" t="s">
        <v>37</v>
      </c>
      <c r="D17" s="83" t="s">
        <v>50</v>
      </c>
      <c r="E17" s="59" t="s">
        <v>48</v>
      </c>
    </row>
    <row r="18" spans="2:5" x14ac:dyDescent="0.2">
      <c r="B18" s="59">
        <v>10</v>
      </c>
      <c r="C18" s="59" t="s">
        <v>35</v>
      </c>
      <c r="D18" s="83" t="s">
        <v>46</v>
      </c>
      <c r="E18" s="59" t="s">
        <v>48</v>
      </c>
    </row>
    <row r="19" spans="2:5" x14ac:dyDescent="0.2">
      <c r="B19" s="59">
        <v>11</v>
      </c>
      <c r="C19" s="59" t="s">
        <v>67</v>
      </c>
      <c r="D19" s="83" t="s">
        <v>76</v>
      </c>
      <c r="E19" s="59" t="s">
        <v>48</v>
      </c>
    </row>
    <row r="20" spans="2:5" x14ac:dyDescent="0.2">
      <c r="B20" s="59">
        <v>12</v>
      </c>
      <c r="C20" s="59" t="s">
        <v>68</v>
      </c>
      <c r="D20" s="83" t="s">
        <v>80</v>
      </c>
      <c r="E20" s="59" t="s">
        <v>48</v>
      </c>
    </row>
    <row r="21" spans="2:5" x14ac:dyDescent="0.2">
      <c r="B21" s="59">
        <v>13</v>
      </c>
      <c r="C21" s="59" t="s">
        <v>39</v>
      </c>
      <c r="D21" s="83" t="s">
        <v>52</v>
      </c>
      <c r="E21" s="59" t="s">
        <v>48</v>
      </c>
    </row>
    <row r="22" spans="2:5" x14ac:dyDescent="0.2">
      <c r="B22" s="59">
        <v>14</v>
      </c>
      <c r="C22" s="59" t="s">
        <v>69</v>
      </c>
      <c r="D22" s="83" t="s">
        <v>110</v>
      </c>
      <c r="E22" s="59" t="s">
        <v>48</v>
      </c>
    </row>
    <row r="23" spans="2:5" ht="7" customHeight="1" x14ac:dyDescent="0.2">
      <c r="B23" s="76"/>
      <c r="C23" s="59"/>
      <c r="D23" s="56"/>
      <c r="E23" s="59"/>
    </row>
    <row r="24" spans="2:5" x14ac:dyDescent="0.2">
      <c r="B24" s="76" t="s">
        <v>111</v>
      </c>
      <c r="C24" s="84"/>
      <c r="D24" s="84"/>
      <c r="E24" s="59"/>
    </row>
    <row r="25" spans="2:5" x14ac:dyDescent="0.2">
      <c r="B25" s="85"/>
      <c r="C25" s="59"/>
      <c r="D25" s="56"/>
      <c r="E25" s="59"/>
    </row>
    <row r="26" spans="2:5" x14ac:dyDescent="0.2">
      <c r="B26" s="86" t="s">
        <v>6</v>
      </c>
      <c r="C26" s="59"/>
      <c r="D26" s="87" t="s">
        <v>105</v>
      </c>
      <c r="E26" s="88"/>
    </row>
    <row r="27" spans="2:5" x14ac:dyDescent="0.2">
      <c r="B27" s="86"/>
      <c r="C27" s="59"/>
      <c r="D27" s="86"/>
      <c r="E27" s="59"/>
    </row>
    <row r="28" spans="2:5" x14ac:dyDescent="0.2">
      <c r="B28" s="86"/>
      <c r="C28" s="59"/>
      <c r="D28" s="86"/>
      <c r="E28" s="59"/>
    </row>
    <row r="29" spans="2:5" x14ac:dyDescent="0.2">
      <c r="B29" s="86" t="s">
        <v>5</v>
      </c>
      <c r="C29" s="59"/>
      <c r="D29" s="89" t="s">
        <v>7</v>
      </c>
      <c r="E29" s="88"/>
    </row>
    <row r="30" spans="2:5" x14ac:dyDescent="0.2">
      <c r="B30" s="56"/>
      <c r="C30" s="59"/>
      <c r="D30" s="56"/>
      <c r="E30" s="59"/>
    </row>
    <row r="32" spans="2:5" x14ac:dyDescent="0.2">
      <c r="B32" s="75"/>
    </row>
    <row r="37" spans="3:4" ht="17" x14ac:dyDescent="0.2">
      <c r="C37" s="7"/>
      <c r="D37" s="7"/>
    </row>
    <row r="38" spans="3:4" x14ac:dyDescent="0.2">
      <c r="C38" s="1"/>
      <c r="D38" s="6"/>
    </row>
    <row r="39" spans="3:4" x14ac:dyDescent="0.2">
      <c r="C39" s="8"/>
      <c r="D39" s="8"/>
    </row>
    <row r="40" spans="3:4" x14ac:dyDescent="0.2">
      <c r="C40" s="9"/>
      <c r="D40" s="9"/>
    </row>
    <row r="41" spans="3:4" x14ac:dyDescent="0.2">
      <c r="C41" s="1"/>
      <c r="D41" s="6"/>
    </row>
    <row r="42" spans="3:4" ht="16" x14ac:dyDescent="0.2">
      <c r="C42" s="36"/>
      <c r="D42" s="36"/>
    </row>
    <row r="43" spans="3:4" ht="16" x14ac:dyDescent="0.2">
      <c r="C43" s="10"/>
      <c r="D43" s="10"/>
    </row>
  </sheetData>
  <mergeCells count="5">
    <mergeCell ref="D2:E2"/>
    <mergeCell ref="D3:E3"/>
    <mergeCell ref="D4:E4"/>
    <mergeCell ref="D5:E5"/>
    <mergeCell ref="D6:E6"/>
  </mergeCells>
  <pageMargins left="0.7" right="0.7" top="0.75" bottom="0.75" header="0.3" footer="0.3"/>
  <pageSetup paperSize="9" orientation="portrait" horizontalDpi="0" verticalDpi="0" copies="2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dimension ref="A1:P37"/>
  <sheetViews>
    <sheetView workbookViewId="0">
      <selection activeCell="P1" sqref="P1:Y1048576"/>
    </sheetView>
  </sheetViews>
  <sheetFormatPr baseColWidth="10" defaultRowHeight="15" x14ac:dyDescent="0.2"/>
  <cols>
    <col min="1" max="1" width="6.1640625" style="1" customWidth="1"/>
    <col min="2" max="2" width="18" style="1" customWidth="1"/>
    <col min="3" max="7" width="9.5" style="1" customWidth="1"/>
    <col min="8" max="8" width="7.5" style="1" customWidth="1"/>
    <col min="9" max="13" width="9.5" style="1" customWidth="1"/>
    <col min="14" max="14" width="7.5" style="1" customWidth="1"/>
    <col min="15" max="15" width="8.83203125" style="1" customWidth="1"/>
    <col min="16" max="16" width="8.83203125" customWidth="1"/>
    <col min="17" max="248" width="8.83203125" style="1" customWidth="1"/>
    <col min="249" max="249" width="6.1640625" style="1" customWidth="1"/>
    <col min="250" max="250" width="18.6640625" style="1" customWidth="1"/>
    <col min="251" max="252" width="8.83203125" style="1" customWidth="1"/>
    <col min="253" max="253" width="10.5" style="1" customWidth="1"/>
    <col min="254" max="255" width="11.5" style="1" customWidth="1"/>
    <col min="256" max="256" width="7.5" style="1" customWidth="1"/>
    <col min="257" max="258" width="8.83203125" style="1" customWidth="1"/>
    <col min="259" max="259" width="10.6640625" style="1" customWidth="1"/>
    <col min="260" max="260" width="11.5" style="1" customWidth="1"/>
    <col min="261" max="261" width="10.6640625" style="1" customWidth="1"/>
    <col min="262" max="262" width="6" style="1" customWidth="1"/>
    <col min="263" max="504" width="8.83203125" style="1" customWidth="1"/>
    <col min="505" max="505" width="6.1640625" style="1" customWidth="1"/>
    <col min="506" max="506" width="18.6640625" style="1" customWidth="1"/>
    <col min="507" max="508" width="8.83203125" style="1" customWidth="1"/>
    <col min="509" max="509" width="10.5" style="1" customWidth="1"/>
    <col min="510" max="511" width="11.5" style="1" customWidth="1"/>
    <col min="512" max="512" width="7.5" style="1" customWidth="1"/>
    <col min="513" max="514" width="8.83203125" style="1" customWidth="1"/>
    <col min="515" max="515" width="10.6640625" style="1" customWidth="1"/>
    <col min="516" max="516" width="11.5" style="1" customWidth="1"/>
    <col min="517" max="517" width="10.6640625" style="1" customWidth="1"/>
    <col min="518" max="518" width="6" style="1" customWidth="1"/>
    <col min="519" max="760" width="8.83203125" style="1" customWidth="1"/>
    <col min="761" max="761" width="6.1640625" style="1" customWidth="1"/>
    <col min="762" max="762" width="18.6640625" style="1" customWidth="1"/>
    <col min="763" max="764" width="8.83203125" style="1" customWidth="1"/>
    <col min="765" max="765" width="10.5" style="1" customWidth="1"/>
    <col min="766" max="767" width="11.5" style="1" customWidth="1"/>
    <col min="768" max="768" width="7.5" style="1" customWidth="1"/>
    <col min="769" max="770" width="8.83203125" style="1" customWidth="1"/>
    <col min="771" max="771" width="10.6640625" style="1" customWidth="1"/>
    <col min="772" max="772" width="11.5" style="1" customWidth="1"/>
    <col min="773" max="773" width="10.6640625" style="1" customWidth="1"/>
    <col min="774" max="774" width="6" style="1" customWidth="1"/>
    <col min="775" max="1016" width="8.83203125" style="1" customWidth="1"/>
    <col min="1017" max="1017" width="6.1640625" style="1" customWidth="1"/>
    <col min="1018" max="1018" width="18.6640625" style="1" customWidth="1"/>
    <col min="1019" max="1020" width="8.83203125" style="1" customWidth="1"/>
    <col min="1021" max="1021" width="10.5" style="1" customWidth="1"/>
    <col min="1022" max="1023" width="11.5" style="1" customWidth="1"/>
    <col min="1024" max="1024" width="7.5" style="1" customWidth="1"/>
    <col min="1025" max="1026" width="8.83203125" style="1" customWidth="1"/>
    <col min="1027" max="1027" width="10.6640625" style="1" customWidth="1"/>
    <col min="1028" max="1028" width="11.5" style="1" customWidth="1"/>
    <col min="1029" max="1029" width="10.6640625" style="1" customWidth="1"/>
    <col min="1030" max="1030" width="6" style="1" customWidth="1"/>
    <col min="1031" max="1272" width="8.83203125" style="1" customWidth="1"/>
    <col min="1273" max="1273" width="6.1640625" style="1" customWidth="1"/>
    <col min="1274" max="1274" width="18.6640625" style="1" customWidth="1"/>
    <col min="1275" max="1276" width="8.83203125" style="1" customWidth="1"/>
    <col min="1277" max="1277" width="10.5" style="1" customWidth="1"/>
    <col min="1278" max="1279" width="11.5" style="1" customWidth="1"/>
    <col min="1280" max="1280" width="7.5" style="1" customWidth="1"/>
    <col min="1281" max="1282" width="8.83203125" style="1" customWidth="1"/>
    <col min="1283" max="1283" width="10.6640625" style="1" customWidth="1"/>
    <col min="1284" max="1284" width="11.5" style="1" customWidth="1"/>
    <col min="1285" max="1285" width="10.6640625" style="1" customWidth="1"/>
    <col min="1286" max="1286" width="6" style="1" customWidth="1"/>
    <col min="1287" max="1528" width="8.83203125" style="1" customWidth="1"/>
    <col min="1529" max="1529" width="6.1640625" style="1" customWidth="1"/>
    <col min="1530" max="1530" width="18.6640625" style="1" customWidth="1"/>
    <col min="1531" max="1532" width="8.83203125" style="1" customWidth="1"/>
    <col min="1533" max="1533" width="10.5" style="1" customWidth="1"/>
    <col min="1534" max="1535" width="11.5" style="1" customWidth="1"/>
    <col min="1536" max="1536" width="7.5" style="1" customWidth="1"/>
    <col min="1537" max="1538" width="8.83203125" style="1" customWidth="1"/>
    <col min="1539" max="1539" width="10.6640625" style="1" customWidth="1"/>
    <col min="1540" max="1540" width="11.5" style="1" customWidth="1"/>
    <col min="1541" max="1541" width="10.6640625" style="1" customWidth="1"/>
    <col min="1542" max="1542" width="6" style="1" customWidth="1"/>
    <col min="1543" max="1784" width="8.83203125" style="1" customWidth="1"/>
    <col min="1785" max="1785" width="6.1640625" style="1" customWidth="1"/>
    <col min="1786" max="1786" width="18.6640625" style="1" customWidth="1"/>
    <col min="1787" max="1788" width="8.83203125" style="1" customWidth="1"/>
    <col min="1789" max="1789" width="10.5" style="1" customWidth="1"/>
    <col min="1790" max="1791" width="11.5" style="1" customWidth="1"/>
    <col min="1792" max="1792" width="7.5" style="1" customWidth="1"/>
    <col min="1793" max="1794" width="8.83203125" style="1" customWidth="1"/>
    <col min="1795" max="1795" width="10.6640625" style="1" customWidth="1"/>
    <col min="1796" max="1796" width="11.5" style="1" customWidth="1"/>
    <col min="1797" max="1797" width="10.6640625" style="1" customWidth="1"/>
    <col min="1798" max="1798" width="6" style="1" customWidth="1"/>
    <col min="1799" max="2040" width="8.83203125" style="1" customWidth="1"/>
    <col min="2041" max="2041" width="6.1640625" style="1" customWidth="1"/>
    <col min="2042" max="2042" width="18.6640625" style="1" customWidth="1"/>
    <col min="2043" max="2044" width="8.83203125" style="1" customWidth="1"/>
    <col min="2045" max="2045" width="10.5" style="1" customWidth="1"/>
    <col min="2046" max="2047" width="11.5" style="1" customWidth="1"/>
    <col min="2048" max="2048" width="7.5" style="1" customWidth="1"/>
    <col min="2049" max="2050" width="8.83203125" style="1" customWidth="1"/>
    <col min="2051" max="2051" width="10.6640625" style="1" customWidth="1"/>
    <col min="2052" max="2052" width="11.5" style="1" customWidth="1"/>
    <col min="2053" max="2053" width="10.6640625" style="1" customWidth="1"/>
    <col min="2054" max="2054" width="6" style="1" customWidth="1"/>
    <col min="2055" max="2296" width="8.83203125" style="1" customWidth="1"/>
    <col min="2297" max="2297" width="6.1640625" style="1" customWidth="1"/>
    <col min="2298" max="2298" width="18.6640625" style="1" customWidth="1"/>
    <col min="2299" max="2300" width="8.83203125" style="1" customWidth="1"/>
    <col min="2301" max="2301" width="10.5" style="1" customWidth="1"/>
    <col min="2302" max="2303" width="11.5" style="1" customWidth="1"/>
    <col min="2304" max="2304" width="7.5" style="1" customWidth="1"/>
    <col min="2305" max="2306" width="8.83203125" style="1" customWidth="1"/>
    <col min="2307" max="2307" width="10.6640625" style="1" customWidth="1"/>
    <col min="2308" max="2308" width="11.5" style="1" customWidth="1"/>
    <col min="2309" max="2309" width="10.6640625" style="1" customWidth="1"/>
    <col min="2310" max="2310" width="6" style="1" customWidth="1"/>
    <col min="2311" max="2552" width="8.83203125" style="1" customWidth="1"/>
    <col min="2553" max="2553" width="6.1640625" style="1" customWidth="1"/>
    <col min="2554" max="2554" width="18.6640625" style="1" customWidth="1"/>
    <col min="2555" max="2556" width="8.83203125" style="1" customWidth="1"/>
    <col min="2557" max="2557" width="10.5" style="1" customWidth="1"/>
    <col min="2558" max="2559" width="11.5" style="1" customWidth="1"/>
    <col min="2560" max="2560" width="7.5" style="1" customWidth="1"/>
    <col min="2561" max="2562" width="8.83203125" style="1" customWidth="1"/>
    <col min="2563" max="2563" width="10.6640625" style="1" customWidth="1"/>
    <col min="2564" max="2564" width="11.5" style="1" customWidth="1"/>
    <col min="2565" max="2565" width="10.6640625" style="1" customWidth="1"/>
    <col min="2566" max="2566" width="6" style="1" customWidth="1"/>
    <col min="2567" max="2808" width="8.83203125" style="1" customWidth="1"/>
    <col min="2809" max="2809" width="6.1640625" style="1" customWidth="1"/>
    <col min="2810" max="2810" width="18.6640625" style="1" customWidth="1"/>
    <col min="2811" max="2812" width="8.83203125" style="1" customWidth="1"/>
    <col min="2813" max="2813" width="10.5" style="1" customWidth="1"/>
    <col min="2814" max="2815" width="11.5" style="1" customWidth="1"/>
    <col min="2816" max="2816" width="7.5" style="1" customWidth="1"/>
    <col min="2817" max="2818" width="8.83203125" style="1" customWidth="1"/>
    <col min="2819" max="2819" width="10.6640625" style="1" customWidth="1"/>
    <col min="2820" max="2820" width="11.5" style="1" customWidth="1"/>
    <col min="2821" max="2821" width="10.6640625" style="1" customWidth="1"/>
    <col min="2822" max="2822" width="6" style="1" customWidth="1"/>
    <col min="2823" max="3064" width="8.83203125" style="1" customWidth="1"/>
    <col min="3065" max="3065" width="6.1640625" style="1" customWidth="1"/>
    <col min="3066" max="3066" width="18.6640625" style="1" customWidth="1"/>
    <col min="3067" max="3068" width="8.83203125" style="1" customWidth="1"/>
    <col min="3069" max="3069" width="10.5" style="1" customWidth="1"/>
    <col min="3070" max="3071" width="11.5" style="1" customWidth="1"/>
    <col min="3072" max="3072" width="7.5" style="1" customWidth="1"/>
    <col min="3073" max="3074" width="8.83203125" style="1" customWidth="1"/>
    <col min="3075" max="3075" width="10.6640625" style="1" customWidth="1"/>
    <col min="3076" max="3076" width="11.5" style="1" customWidth="1"/>
    <col min="3077" max="3077" width="10.6640625" style="1" customWidth="1"/>
    <col min="3078" max="3078" width="6" style="1" customWidth="1"/>
    <col min="3079" max="3320" width="8.83203125" style="1" customWidth="1"/>
    <col min="3321" max="3321" width="6.1640625" style="1" customWidth="1"/>
    <col min="3322" max="3322" width="18.6640625" style="1" customWidth="1"/>
    <col min="3323" max="3324" width="8.83203125" style="1" customWidth="1"/>
    <col min="3325" max="3325" width="10.5" style="1" customWidth="1"/>
    <col min="3326" max="3327" width="11.5" style="1" customWidth="1"/>
    <col min="3328" max="3328" width="7.5" style="1" customWidth="1"/>
    <col min="3329" max="3330" width="8.83203125" style="1" customWidth="1"/>
    <col min="3331" max="3331" width="10.6640625" style="1" customWidth="1"/>
    <col min="3332" max="3332" width="11.5" style="1" customWidth="1"/>
    <col min="3333" max="3333" width="10.6640625" style="1" customWidth="1"/>
    <col min="3334" max="3334" width="6" style="1" customWidth="1"/>
    <col min="3335" max="3576" width="8.83203125" style="1" customWidth="1"/>
    <col min="3577" max="3577" width="6.1640625" style="1" customWidth="1"/>
    <col min="3578" max="3578" width="18.6640625" style="1" customWidth="1"/>
    <col min="3579" max="3580" width="8.83203125" style="1" customWidth="1"/>
    <col min="3581" max="3581" width="10.5" style="1" customWidth="1"/>
    <col min="3582" max="3583" width="11.5" style="1" customWidth="1"/>
    <col min="3584" max="3584" width="7.5" style="1" customWidth="1"/>
    <col min="3585" max="3586" width="8.83203125" style="1" customWidth="1"/>
    <col min="3587" max="3587" width="10.6640625" style="1" customWidth="1"/>
    <col min="3588" max="3588" width="11.5" style="1" customWidth="1"/>
    <col min="3589" max="3589" width="10.6640625" style="1" customWidth="1"/>
    <col min="3590" max="3590" width="6" style="1" customWidth="1"/>
    <col min="3591" max="3832" width="8.83203125" style="1" customWidth="1"/>
    <col min="3833" max="3833" width="6.1640625" style="1" customWidth="1"/>
    <col min="3834" max="3834" width="18.6640625" style="1" customWidth="1"/>
    <col min="3835" max="3836" width="8.83203125" style="1" customWidth="1"/>
    <col min="3837" max="3837" width="10.5" style="1" customWidth="1"/>
    <col min="3838" max="3839" width="11.5" style="1" customWidth="1"/>
    <col min="3840" max="3840" width="7.5" style="1" customWidth="1"/>
    <col min="3841" max="3842" width="8.83203125" style="1" customWidth="1"/>
    <col min="3843" max="3843" width="10.6640625" style="1" customWidth="1"/>
    <col min="3844" max="3844" width="11.5" style="1" customWidth="1"/>
    <col min="3845" max="3845" width="10.6640625" style="1" customWidth="1"/>
    <col min="3846" max="3846" width="6" style="1" customWidth="1"/>
    <col min="3847" max="4088" width="8.83203125" style="1" customWidth="1"/>
    <col min="4089" max="4089" width="6.1640625" style="1" customWidth="1"/>
    <col min="4090" max="4090" width="18.6640625" style="1" customWidth="1"/>
    <col min="4091" max="4092" width="8.83203125" style="1" customWidth="1"/>
    <col min="4093" max="4093" width="10.5" style="1" customWidth="1"/>
    <col min="4094" max="4095" width="11.5" style="1" customWidth="1"/>
    <col min="4096" max="4096" width="7.5" style="1" customWidth="1"/>
    <col min="4097" max="4098" width="8.83203125" style="1" customWidth="1"/>
    <col min="4099" max="4099" width="10.6640625" style="1" customWidth="1"/>
    <col min="4100" max="4100" width="11.5" style="1" customWidth="1"/>
    <col min="4101" max="4101" width="10.6640625" style="1" customWidth="1"/>
    <col min="4102" max="4102" width="6" style="1" customWidth="1"/>
    <col min="4103" max="4344" width="8.83203125" style="1" customWidth="1"/>
    <col min="4345" max="4345" width="6.1640625" style="1" customWidth="1"/>
    <col min="4346" max="4346" width="18.6640625" style="1" customWidth="1"/>
    <col min="4347" max="4348" width="8.83203125" style="1" customWidth="1"/>
    <col min="4349" max="4349" width="10.5" style="1" customWidth="1"/>
    <col min="4350" max="4351" width="11.5" style="1" customWidth="1"/>
    <col min="4352" max="4352" width="7.5" style="1" customWidth="1"/>
    <col min="4353" max="4354" width="8.83203125" style="1" customWidth="1"/>
    <col min="4355" max="4355" width="10.6640625" style="1" customWidth="1"/>
    <col min="4356" max="4356" width="11.5" style="1" customWidth="1"/>
    <col min="4357" max="4357" width="10.6640625" style="1" customWidth="1"/>
    <col min="4358" max="4358" width="6" style="1" customWidth="1"/>
    <col min="4359" max="4600" width="8.83203125" style="1" customWidth="1"/>
    <col min="4601" max="4601" width="6.1640625" style="1" customWidth="1"/>
    <col min="4602" max="4602" width="18.6640625" style="1" customWidth="1"/>
    <col min="4603" max="4604" width="8.83203125" style="1" customWidth="1"/>
    <col min="4605" max="4605" width="10.5" style="1" customWidth="1"/>
    <col min="4606" max="4607" width="11.5" style="1" customWidth="1"/>
    <col min="4608" max="4608" width="7.5" style="1" customWidth="1"/>
    <col min="4609" max="4610" width="8.83203125" style="1" customWidth="1"/>
    <col min="4611" max="4611" width="10.6640625" style="1" customWidth="1"/>
    <col min="4612" max="4612" width="11.5" style="1" customWidth="1"/>
    <col min="4613" max="4613" width="10.6640625" style="1" customWidth="1"/>
    <col min="4614" max="4614" width="6" style="1" customWidth="1"/>
    <col min="4615" max="4856" width="8.83203125" style="1" customWidth="1"/>
    <col min="4857" max="4857" width="6.1640625" style="1" customWidth="1"/>
    <col min="4858" max="4858" width="18.6640625" style="1" customWidth="1"/>
    <col min="4859" max="4860" width="8.83203125" style="1" customWidth="1"/>
    <col min="4861" max="4861" width="10.5" style="1" customWidth="1"/>
    <col min="4862" max="4863" width="11.5" style="1" customWidth="1"/>
    <col min="4864" max="4864" width="7.5" style="1" customWidth="1"/>
    <col min="4865" max="4866" width="8.83203125" style="1" customWidth="1"/>
    <col min="4867" max="4867" width="10.6640625" style="1" customWidth="1"/>
    <col min="4868" max="4868" width="11.5" style="1" customWidth="1"/>
    <col min="4869" max="4869" width="10.6640625" style="1" customWidth="1"/>
    <col min="4870" max="4870" width="6" style="1" customWidth="1"/>
    <col min="4871" max="5112" width="8.83203125" style="1" customWidth="1"/>
    <col min="5113" max="5113" width="6.1640625" style="1" customWidth="1"/>
    <col min="5114" max="5114" width="18.6640625" style="1" customWidth="1"/>
    <col min="5115" max="5116" width="8.83203125" style="1" customWidth="1"/>
    <col min="5117" max="5117" width="10.5" style="1" customWidth="1"/>
    <col min="5118" max="5119" width="11.5" style="1" customWidth="1"/>
    <col min="5120" max="5120" width="7.5" style="1" customWidth="1"/>
    <col min="5121" max="5122" width="8.83203125" style="1" customWidth="1"/>
    <col min="5123" max="5123" width="10.6640625" style="1" customWidth="1"/>
    <col min="5124" max="5124" width="11.5" style="1" customWidth="1"/>
    <col min="5125" max="5125" width="10.6640625" style="1" customWidth="1"/>
    <col min="5126" max="5126" width="6" style="1" customWidth="1"/>
    <col min="5127" max="5368" width="8.83203125" style="1" customWidth="1"/>
    <col min="5369" max="5369" width="6.1640625" style="1" customWidth="1"/>
    <col min="5370" max="5370" width="18.6640625" style="1" customWidth="1"/>
    <col min="5371" max="5372" width="8.83203125" style="1" customWidth="1"/>
    <col min="5373" max="5373" width="10.5" style="1" customWidth="1"/>
    <col min="5374" max="5375" width="11.5" style="1" customWidth="1"/>
    <col min="5376" max="5376" width="7.5" style="1" customWidth="1"/>
    <col min="5377" max="5378" width="8.83203125" style="1" customWidth="1"/>
    <col min="5379" max="5379" width="10.6640625" style="1" customWidth="1"/>
    <col min="5380" max="5380" width="11.5" style="1" customWidth="1"/>
    <col min="5381" max="5381" width="10.6640625" style="1" customWidth="1"/>
    <col min="5382" max="5382" width="6" style="1" customWidth="1"/>
    <col min="5383" max="5624" width="8.83203125" style="1" customWidth="1"/>
    <col min="5625" max="5625" width="6.1640625" style="1" customWidth="1"/>
    <col min="5626" max="5626" width="18.6640625" style="1" customWidth="1"/>
    <col min="5627" max="5628" width="8.83203125" style="1" customWidth="1"/>
    <col min="5629" max="5629" width="10.5" style="1" customWidth="1"/>
    <col min="5630" max="5631" width="11.5" style="1" customWidth="1"/>
    <col min="5632" max="5632" width="7.5" style="1" customWidth="1"/>
    <col min="5633" max="5634" width="8.83203125" style="1" customWidth="1"/>
    <col min="5635" max="5635" width="10.6640625" style="1" customWidth="1"/>
    <col min="5636" max="5636" width="11.5" style="1" customWidth="1"/>
    <col min="5637" max="5637" width="10.6640625" style="1" customWidth="1"/>
    <col min="5638" max="5638" width="6" style="1" customWidth="1"/>
    <col min="5639" max="5880" width="8.83203125" style="1" customWidth="1"/>
    <col min="5881" max="5881" width="6.1640625" style="1" customWidth="1"/>
    <col min="5882" max="5882" width="18.6640625" style="1" customWidth="1"/>
    <col min="5883" max="5884" width="8.83203125" style="1" customWidth="1"/>
    <col min="5885" max="5885" width="10.5" style="1" customWidth="1"/>
    <col min="5886" max="5887" width="11.5" style="1" customWidth="1"/>
    <col min="5888" max="5888" width="7.5" style="1" customWidth="1"/>
    <col min="5889" max="5890" width="8.83203125" style="1" customWidth="1"/>
    <col min="5891" max="5891" width="10.6640625" style="1" customWidth="1"/>
    <col min="5892" max="5892" width="11.5" style="1" customWidth="1"/>
    <col min="5893" max="5893" width="10.6640625" style="1" customWidth="1"/>
    <col min="5894" max="5894" width="6" style="1" customWidth="1"/>
    <col min="5895" max="6136" width="8.83203125" style="1" customWidth="1"/>
    <col min="6137" max="6137" width="6.1640625" style="1" customWidth="1"/>
    <col min="6138" max="6138" width="18.6640625" style="1" customWidth="1"/>
    <col min="6139" max="6140" width="8.83203125" style="1" customWidth="1"/>
    <col min="6141" max="6141" width="10.5" style="1" customWidth="1"/>
    <col min="6142" max="6143" width="11.5" style="1" customWidth="1"/>
    <col min="6144" max="6144" width="7.5" style="1" customWidth="1"/>
    <col min="6145" max="6146" width="8.83203125" style="1" customWidth="1"/>
    <col min="6147" max="6147" width="10.6640625" style="1" customWidth="1"/>
    <col min="6148" max="6148" width="11.5" style="1" customWidth="1"/>
    <col min="6149" max="6149" width="10.6640625" style="1" customWidth="1"/>
    <col min="6150" max="6150" width="6" style="1" customWidth="1"/>
    <col min="6151" max="6392" width="8.83203125" style="1" customWidth="1"/>
    <col min="6393" max="6393" width="6.1640625" style="1" customWidth="1"/>
    <col min="6394" max="6394" width="18.6640625" style="1" customWidth="1"/>
    <col min="6395" max="6396" width="8.83203125" style="1" customWidth="1"/>
    <col min="6397" max="6397" width="10.5" style="1" customWidth="1"/>
    <col min="6398" max="6399" width="11.5" style="1" customWidth="1"/>
    <col min="6400" max="6400" width="7.5" style="1" customWidth="1"/>
    <col min="6401" max="6402" width="8.83203125" style="1" customWidth="1"/>
    <col min="6403" max="6403" width="10.6640625" style="1" customWidth="1"/>
    <col min="6404" max="6404" width="11.5" style="1" customWidth="1"/>
    <col min="6405" max="6405" width="10.6640625" style="1" customWidth="1"/>
    <col min="6406" max="6406" width="6" style="1" customWidth="1"/>
    <col min="6407" max="6648" width="8.83203125" style="1" customWidth="1"/>
    <col min="6649" max="6649" width="6.1640625" style="1" customWidth="1"/>
    <col min="6650" max="6650" width="18.6640625" style="1" customWidth="1"/>
    <col min="6651" max="6652" width="8.83203125" style="1" customWidth="1"/>
    <col min="6653" max="6653" width="10.5" style="1" customWidth="1"/>
    <col min="6654" max="6655" width="11.5" style="1" customWidth="1"/>
    <col min="6656" max="6656" width="7.5" style="1" customWidth="1"/>
    <col min="6657" max="6658" width="8.83203125" style="1" customWidth="1"/>
    <col min="6659" max="6659" width="10.6640625" style="1" customWidth="1"/>
    <col min="6660" max="6660" width="11.5" style="1" customWidth="1"/>
    <col min="6661" max="6661" width="10.6640625" style="1" customWidth="1"/>
    <col min="6662" max="6662" width="6" style="1" customWidth="1"/>
    <col min="6663" max="6904" width="8.83203125" style="1" customWidth="1"/>
    <col min="6905" max="6905" width="6.1640625" style="1" customWidth="1"/>
    <col min="6906" max="6906" width="18.6640625" style="1" customWidth="1"/>
    <col min="6907" max="6908" width="8.83203125" style="1" customWidth="1"/>
    <col min="6909" max="6909" width="10.5" style="1" customWidth="1"/>
    <col min="6910" max="6911" width="11.5" style="1" customWidth="1"/>
    <col min="6912" max="6912" width="7.5" style="1" customWidth="1"/>
    <col min="6913" max="6914" width="8.83203125" style="1" customWidth="1"/>
    <col min="6915" max="6915" width="10.6640625" style="1" customWidth="1"/>
    <col min="6916" max="6916" width="11.5" style="1" customWidth="1"/>
    <col min="6917" max="6917" width="10.6640625" style="1" customWidth="1"/>
    <col min="6918" max="6918" width="6" style="1" customWidth="1"/>
    <col min="6919" max="7160" width="8.83203125" style="1" customWidth="1"/>
    <col min="7161" max="7161" width="6.1640625" style="1" customWidth="1"/>
    <col min="7162" max="7162" width="18.6640625" style="1" customWidth="1"/>
    <col min="7163" max="7164" width="8.83203125" style="1" customWidth="1"/>
    <col min="7165" max="7165" width="10.5" style="1" customWidth="1"/>
    <col min="7166" max="7167" width="11.5" style="1" customWidth="1"/>
    <col min="7168" max="7168" width="7.5" style="1" customWidth="1"/>
    <col min="7169" max="7170" width="8.83203125" style="1" customWidth="1"/>
    <col min="7171" max="7171" width="10.6640625" style="1" customWidth="1"/>
    <col min="7172" max="7172" width="11.5" style="1" customWidth="1"/>
    <col min="7173" max="7173" width="10.6640625" style="1" customWidth="1"/>
    <col min="7174" max="7174" width="6" style="1" customWidth="1"/>
    <col min="7175" max="7416" width="8.83203125" style="1" customWidth="1"/>
    <col min="7417" max="7417" width="6.1640625" style="1" customWidth="1"/>
    <col min="7418" max="7418" width="18.6640625" style="1" customWidth="1"/>
    <col min="7419" max="7420" width="8.83203125" style="1" customWidth="1"/>
    <col min="7421" max="7421" width="10.5" style="1" customWidth="1"/>
    <col min="7422" max="7423" width="11.5" style="1" customWidth="1"/>
    <col min="7424" max="7424" width="7.5" style="1" customWidth="1"/>
    <col min="7425" max="7426" width="8.83203125" style="1" customWidth="1"/>
    <col min="7427" max="7427" width="10.6640625" style="1" customWidth="1"/>
    <col min="7428" max="7428" width="11.5" style="1" customWidth="1"/>
    <col min="7429" max="7429" width="10.6640625" style="1" customWidth="1"/>
    <col min="7430" max="7430" width="6" style="1" customWidth="1"/>
    <col min="7431" max="7672" width="8.83203125" style="1" customWidth="1"/>
    <col min="7673" max="7673" width="6.1640625" style="1" customWidth="1"/>
    <col min="7674" max="7674" width="18.6640625" style="1" customWidth="1"/>
    <col min="7675" max="7676" width="8.83203125" style="1" customWidth="1"/>
    <col min="7677" max="7677" width="10.5" style="1" customWidth="1"/>
    <col min="7678" max="7679" width="11.5" style="1" customWidth="1"/>
    <col min="7680" max="7680" width="7.5" style="1" customWidth="1"/>
    <col min="7681" max="7682" width="8.83203125" style="1" customWidth="1"/>
    <col min="7683" max="7683" width="10.6640625" style="1" customWidth="1"/>
    <col min="7684" max="7684" width="11.5" style="1" customWidth="1"/>
    <col min="7685" max="7685" width="10.6640625" style="1" customWidth="1"/>
    <col min="7686" max="7686" width="6" style="1" customWidth="1"/>
    <col min="7687" max="7928" width="8.83203125" style="1" customWidth="1"/>
    <col min="7929" max="7929" width="6.1640625" style="1" customWidth="1"/>
    <col min="7930" max="7930" width="18.6640625" style="1" customWidth="1"/>
    <col min="7931" max="7932" width="8.83203125" style="1" customWidth="1"/>
    <col min="7933" max="7933" width="10.5" style="1" customWidth="1"/>
    <col min="7934" max="7935" width="11.5" style="1" customWidth="1"/>
    <col min="7936" max="7936" width="7.5" style="1" customWidth="1"/>
    <col min="7937" max="7938" width="8.83203125" style="1" customWidth="1"/>
    <col min="7939" max="7939" width="10.6640625" style="1" customWidth="1"/>
    <col min="7940" max="7940" width="11.5" style="1" customWidth="1"/>
    <col min="7941" max="7941" width="10.6640625" style="1" customWidth="1"/>
    <col min="7942" max="7942" width="6" style="1" customWidth="1"/>
    <col min="7943" max="8184" width="8.83203125" style="1" customWidth="1"/>
    <col min="8185" max="8185" width="6.1640625" style="1" customWidth="1"/>
    <col min="8186" max="8186" width="18.6640625" style="1" customWidth="1"/>
    <col min="8187" max="8188" width="8.83203125" style="1" customWidth="1"/>
    <col min="8189" max="8189" width="10.5" style="1" customWidth="1"/>
    <col min="8190" max="8191" width="11.5" style="1" customWidth="1"/>
    <col min="8192" max="8192" width="7.5" style="1" customWidth="1"/>
    <col min="8193" max="8194" width="8.83203125" style="1" customWidth="1"/>
    <col min="8195" max="8195" width="10.6640625" style="1" customWidth="1"/>
    <col min="8196" max="8196" width="11.5" style="1" customWidth="1"/>
    <col min="8197" max="8197" width="10.6640625" style="1" customWidth="1"/>
    <col min="8198" max="8198" width="6" style="1" customWidth="1"/>
    <col min="8199" max="8440" width="8.83203125" style="1" customWidth="1"/>
    <col min="8441" max="8441" width="6.1640625" style="1" customWidth="1"/>
    <col min="8442" max="8442" width="18.6640625" style="1" customWidth="1"/>
    <col min="8443" max="8444" width="8.83203125" style="1" customWidth="1"/>
    <col min="8445" max="8445" width="10.5" style="1" customWidth="1"/>
    <col min="8446" max="8447" width="11.5" style="1" customWidth="1"/>
    <col min="8448" max="8448" width="7.5" style="1" customWidth="1"/>
    <col min="8449" max="8450" width="8.83203125" style="1" customWidth="1"/>
    <col min="8451" max="8451" width="10.6640625" style="1" customWidth="1"/>
    <col min="8452" max="8452" width="11.5" style="1" customWidth="1"/>
    <col min="8453" max="8453" width="10.6640625" style="1" customWidth="1"/>
    <col min="8454" max="8454" width="6" style="1" customWidth="1"/>
    <col min="8455" max="8696" width="8.83203125" style="1" customWidth="1"/>
    <col min="8697" max="8697" width="6.1640625" style="1" customWidth="1"/>
    <col min="8698" max="8698" width="18.6640625" style="1" customWidth="1"/>
    <col min="8699" max="8700" width="8.83203125" style="1" customWidth="1"/>
    <col min="8701" max="8701" width="10.5" style="1" customWidth="1"/>
    <col min="8702" max="8703" width="11.5" style="1" customWidth="1"/>
    <col min="8704" max="8704" width="7.5" style="1" customWidth="1"/>
    <col min="8705" max="8706" width="8.83203125" style="1" customWidth="1"/>
    <col min="8707" max="8707" width="10.6640625" style="1" customWidth="1"/>
    <col min="8708" max="8708" width="11.5" style="1" customWidth="1"/>
    <col min="8709" max="8709" width="10.6640625" style="1" customWidth="1"/>
    <col min="8710" max="8710" width="6" style="1" customWidth="1"/>
    <col min="8711" max="8952" width="8.83203125" style="1" customWidth="1"/>
    <col min="8953" max="8953" width="6.1640625" style="1" customWidth="1"/>
    <col min="8954" max="8954" width="18.6640625" style="1" customWidth="1"/>
    <col min="8955" max="8956" width="8.83203125" style="1" customWidth="1"/>
    <col min="8957" max="8957" width="10.5" style="1" customWidth="1"/>
    <col min="8958" max="8959" width="11.5" style="1" customWidth="1"/>
    <col min="8960" max="8960" width="7.5" style="1" customWidth="1"/>
    <col min="8961" max="8962" width="8.83203125" style="1" customWidth="1"/>
    <col min="8963" max="8963" width="10.6640625" style="1" customWidth="1"/>
    <col min="8964" max="8964" width="11.5" style="1" customWidth="1"/>
    <col min="8965" max="8965" width="10.6640625" style="1" customWidth="1"/>
    <col min="8966" max="8966" width="6" style="1" customWidth="1"/>
    <col min="8967" max="9208" width="8.83203125" style="1" customWidth="1"/>
    <col min="9209" max="9209" width="6.1640625" style="1" customWidth="1"/>
    <col min="9210" max="9210" width="18.6640625" style="1" customWidth="1"/>
    <col min="9211" max="9212" width="8.83203125" style="1" customWidth="1"/>
    <col min="9213" max="9213" width="10.5" style="1" customWidth="1"/>
    <col min="9214" max="9215" width="11.5" style="1" customWidth="1"/>
    <col min="9216" max="9216" width="7.5" style="1" customWidth="1"/>
    <col min="9217" max="9218" width="8.83203125" style="1" customWidth="1"/>
    <col min="9219" max="9219" width="10.6640625" style="1" customWidth="1"/>
    <col min="9220" max="9220" width="11.5" style="1" customWidth="1"/>
    <col min="9221" max="9221" width="10.6640625" style="1" customWidth="1"/>
    <col min="9222" max="9222" width="6" style="1" customWidth="1"/>
    <col min="9223" max="9464" width="8.83203125" style="1" customWidth="1"/>
    <col min="9465" max="9465" width="6.1640625" style="1" customWidth="1"/>
    <col min="9466" max="9466" width="18.6640625" style="1" customWidth="1"/>
    <col min="9467" max="9468" width="8.83203125" style="1" customWidth="1"/>
    <col min="9469" max="9469" width="10.5" style="1" customWidth="1"/>
    <col min="9470" max="9471" width="11.5" style="1" customWidth="1"/>
    <col min="9472" max="9472" width="7.5" style="1" customWidth="1"/>
    <col min="9473" max="9474" width="8.83203125" style="1" customWidth="1"/>
    <col min="9475" max="9475" width="10.6640625" style="1" customWidth="1"/>
    <col min="9476" max="9476" width="11.5" style="1" customWidth="1"/>
    <col min="9477" max="9477" width="10.6640625" style="1" customWidth="1"/>
    <col min="9478" max="9478" width="6" style="1" customWidth="1"/>
    <col min="9479" max="9720" width="8.83203125" style="1" customWidth="1"/>
    <col min="9721" max="9721" width="6.1640625" style="1" customWidth="1"/>
    <col min="9722" max="9722" width="18.6640625" style="1" customWidth="1"/>
    <col min="9723" max="9724" width="8.83203125" style="1" customWidth="1"/>
    <col min="9725" max="9725" width="10.5" style="1" customWidth="1"/>
    <col min="9726" max="9727" width="11.5" style="1" customWidth="1"/>
    <col min="9728" max="9728" width="7.5" style="1" customWidth="1"/>
    <col min="9729" max="9730" width="8.83203125" style="1" customWidth="1"/>
    <col min="9731" max="9731" width="10.6640625" style="1" customWidth="1"/>
    <col min="9732" max="9732" width="11.5" style="1" customWidth="1"/>
    <col min="9733" max="9733" width="10.6640625" style="1" customWidth="1"/>
    <col min="9734" max="9734" width="6" style="1" customWidth="1"/>
    <col min="9735" max="9976" width="8.83203125" style="1" customWidth="1"/>
    <col min="9977" max="9977" width="6.1640625" style="1" customWidth="1"/>
    <col min="9978" max="9978" width="18.6640625" style="1" customWidth="1"/>
    <col min="9979" max="9980" width="8.83203125" style="1" customWidth="1"/>
    <col min="9981" max="9981" width="10.5" style="1" customWidth="1"/>
    <col min="9982" max="9983" width="11.5" style="1" customWidth="1"/>
    <col min="9984" max="9984" width="7.5" style="1" customWidth="1"/>
    <col min="9985" max="9986" width="8.83203125" style="1" customWidth="1"/>
    <col min="9987" max="9987" width="10.6640625" style="1" customWidth="1"/>
    <col min="9988" max="9988" width="11.5" style="1" customWidth="1"/>
    <col min="9989" max="9989" width="10.6640625" style="1" customWidth="1"/>
    <col min="9990" max="9990" width="6" style="1" customWidth="1"/>
    <col min="9991" max="10232" width="8.83203125" style="1" customWidth="1"/>
    <col min="10233" max="10233" width="6.1640625" style="1" customWidth="1"/>
    <col min="10234" max="10234" width="18.6640625" style="1" customWidth="1"/>
    <col min="10235" max="10236" width="8.83203125" style="1" customWidth="1"/>
    <col min="10237" max="10237" width="10.5" style="1" customWidth="1"/>
    <col min="10238" max="10239" width="11.5" style="1" customWidth="1"/>
    <col min="10240" max="10240" width="7.5" style="1" customWidth="1"/>
    <col min="10241" max="10242" width="8.83203125" style="1" customWidth="1"/>
    <col min="10243" max="10243" width="10.6640625" style="1" customWidth="1"/>
    <col min="10244" max="10244" width="11.5" style="1" customWidth="1"/>
    <col min="10245" max="10245" width="10.6640625" style="1" customWidth="1"/>
    <col min="10246" max="10246" width="6" style="1" customWidth="1"/>
    <col min="10247" max="10488" width="8.83203125" style="1" customWidth="1"/>
    <col min="10489" max="10489" width="6.1640625" style="1" customWidth="1"/>
    <col min="10490" max="10490" width="18.6640625" style="1" customWidth="1"/>
    <col min="10491" max="10492" width="8.83203125" style="1" customWidth="1"/>
    <col min="10493" max="10493" width="10.5" style="1" customWidth="1"/>
    <col min="10494" max="10495" width="11.5" style="1" customWidth="1"/>
    <col min="10496" max="10496" width="7.5" style="1" customWidth="1"/>
    <col min="10497" max="10498" width="8.83203125" style="1" customWidth="1"/>
    <col min="10499" max="10499" width="10.6640625" style="1" customWidth="1"/>
    <col min="10500" max="10500" width="11.5" style="1" customWidth="1"/>
    <col min="10501" max="10501" width="10.6640625" style="1" customWidth="1"/>
    <col min="10502" max="10502" width="6" style="1" customWidth="1"/>
    <col min="10503" max="10744" width="8.83203125" style="1" customWidth="1"/>
    <col min="10745" max="10745" width="6.1640625" style="1" customWidth="1"/>
    <col min="10746" max="10746" width="18.6640625" style="1" customWidth="1"/>
    <col min="10747" max="10748" width="8.83203125" style="1" customWidth="1"/>
    <col min="10749" max="10749" width="10.5" style="1" customWidth="1"/>
    <col min="10750" max="10751" width="11.5" style="1" customWidth="1"/>
    <col min="10752" max="10752" width="7.5" style="1" customWidth="1"/>
    <col min="10753" max="10754" width="8.83203125" style="1" customWidth="1"/>
    <col min="10755" max="10755" width="10.6640625" style="1" customWidth="1"/>
    <col min="10756" max="10756" width="11.5" style="1" customWidth="1"/>
    <col min="10757" max="10757" width="10.6640625" style="1" customWidth="1"/>
    <col min="10758" max="10758" width="6" style="1" customWidth="1"/>
    <col min="10759" max="11000" width="8.83203125" style="1" customWidth="1"/>
    <col min="11001" max="11001" width="6.1640625" style="1" customWidth="1"/>
    <col min="11002" max="11002" width="18.6640625" style="1" customWidth="1"/>
    <col min="11003" max="11004" width="8.83203125" style="1" customWidth="1"/>
    <col min="11005" max="11005" width="10.5" style="1" customWidth="1"/>
    <col min="11006" max="11007" width="11.5" style="1" customWidth="1"/>
    <col min="11008" max="11008" width="7.5" style="1" customWidth="1"/>
    <col min="11009" max="11010" width="8.83203125" style="1" customWidth="1"/>
    <col min="11011" max="11011" width="10.6640625" style="1" customWidth="1"/>
    <col min="11012" max="11012" width="11.5" style="1" customWidth="1"/>
    <col min="11013" max="11013" width="10.6640625" style="1" customWidth="1"/>
    <col min="11014" max="11014" width="6" style="1" customWidth="1"/>
    <col min="11015" max="11256" width="8.83203125" style="1" customWidth="1"/>
    <col min="11257" max="11257" width="6.1640625" style="1" customWidth="1"/>
    <col min="11258" max="11258" width="18.6640625" style="1" customWidth="1"/>
    <col min="11259" max="11260" width="8.83203125" style="1" customWidth="1"/>
    <col min="11261" max="11261" width="10.5" style="1" customWidth="1"/>
    <col min="11262" max="11263" width="11.5" style="1" customWidth="1"/>
    <col min="11264" max="11264" width="7.5" style="1" customWidth="1"/>
    <col min="11265" max="11266" width="8.83203125" style="1" customWidth="1"/>
    <col min="11267" max="11267" width="10.6640625" style="1" customWidth="1"/>
    <col min="11268" max="11268" width="11.5" style="1" customWidth="1"/>
    <col min="11269" max="11269" width="10.6640625" style="1" customWidth="1"/>
    <col min="11270" max="11270" width="6" style="1" customWidth="1"/>
    <col min="11271" max="11512" width="8.83203125" style="1" customWidth="1"/>
    <col min="11513" max="11513" width="6.1640625" style="1" customWidth="1"/>
    <col min="11514" max="11514" width="18.6640625" style="1" customWidth="1"/>
    <col min="11515" max="11516" width="8.83203125" style="1" customWidth="1"/>
    <col min="11517" max="11517" width="10.5" style="1" customWidth="1"/>
    <col min="11518" max="11519" width="11.5" style="1" customWidth="1"/>
    <col min="11520" max="11520" width="7.5" style="1" customWidth="1"/>
    <col min="11521" max="11522" width="8.83203125" style="1" customWidth="1"/>
    <col min="11523" max="11523" width="10.6640625" style="1" customWidth="1"/>
    <col min="11524" max="11524" width="11.5" style="1" customWidth="1"/>
    <col min="11525" max="11525" width="10.6640625" style="1" customWidth="1"/>
    <col min="11526" max="11526" width="6" style="1" customWidth="1"/>
    <col min="11527" max="11768" width="8.83203125" style="1" customWidth="1"/>
    <col min="11769" max="11769" width="6.1640625" style="1" customWidth="1"/>
    <col min="11770" max="11770" width="18.6640625" style="1" customWidth="1"/>
    <col min="11771" max="11772" width="8.83203125" style="1" customWidth="1"/>
    <col min="11773" max="11773" width="10.5" style="1" customWidth="1"/>
    <col min="11774" max="11775" width="11.5" style="1" customWidth="1"/>
    <col min="11776" max="11776" width="7.5" style="1" customWidth="1"/>
    <col min="11777" max="11778" width="8.83203125" style="1" customWidth="1"/>
    <col min="11779" max="11779" width="10.6640625" style="1" customWidth="1"/>
    <col min="11780" max="11780" width="11.5" style="1" customWidth="1"/>
    <col min="11781" max="11781" width="10.6640625" style="1" customWidth="1"/>
    <col min="11782" max="11782" width="6" style="1" customWidth="1"/>
    <col min="11783" max="12024" width="8.83203125" style="1" customWidth="1"/>
    <col min="12025" max="12025" width="6.1640625" style="1" customWidth="1"/>
    <col min="12026" max="12026" width="18.6640625" style="1" customWidth="1"/>
    <col min="12027" max="12028" width="8.83203125" style="1" customWidth="1"/>
    <col min="12029" max="12029" width="10.5" style="1" customWidth="1"/>
    <col min="12030" max="12031" width="11.5" style="1" customWidth="1"/>
    <col min="12032" max="12032" width="7.5" style="1" customWidth="1"/>
    <col min="12033" max="12034" width="8.83203125" style="1" customWidth="1"/>
    <col min="12035" max="12035" width="10.6640625" style="1" customWidth="1"/>
    <col min="12036" max="12036" width="11.5" style="1" customWidth="1"/>
    <col min="12037" max="12037" width="10.6640625" style="1" customWidth="1"/>
    <col min="12038" max="12038" width="6" style="1" customWidth="1"/>
    <col min="12039" max="12280" width="8.83203125" style="1" customWidth="1"/>
    <col min="12281" max="12281" width="6.1640625" style="1" customWidth="1"/>
    <col min="12282" max="12282" width="18.6640625" style="1" customWidth="1"/>
    <col min="12283" max="12284" width="8.83203125" style="1" customWidth="1"/>
    <col min="12285" max="12285" width="10.5" style="1" customWidth="1"/>
    <col min="12286" max="12287" width="11.5" style="1" customWidth="1"/>
    <col min="12288" max="12288" width="7.5" style="1" customWidth="1"/>
    <col min="12289" max="12290" width="8.83203125" style="1" customWidth="1"/>
    <col min="12291" max="12291" width="10.6640625" style="1" customWidth="1"/>
    <col min="12292" max="12292" width="11.5" style="1" customWidth="1"/>
    <col min="12293" max="12293" width="10.6640625" style="1" customWidth="1"/>
    <col min="12294" max="12294" width="6" style="1" customWidth="1"/>
    <col min="12295" max="12536" width="8.83203125" style="1" customWidth="1"/>
    <col min="12537" max="12537" width="6.1640625" style="1" customWidth="1"/>
    <col min="12538" max="12538" width="18.6640625" style="1" customWidth="1"/>
    <col min="12539" max="12540" width="8.83203125" style="1" customWidth="1"/>
    <col min="12541" max="12541" width="10.5" style="1" customWidth="1"/>
    <col min="12542" max="12543" width="11.5" style="1" customWidth="1"/>
    <col min="12544" max="12544" width="7.5" style="1" customWidth="1"/>
    <col min="12545" max="12546" width="8.83203125" style="1" customWidth="1"/>
    <col min="12547" max="12547" width="10.6640625" style="1" customWidth="1"/>
    <col min="12548" max="12548" width="11.5" style="1" customWidth="1"/>
    <col min="12549" max="12549" width="10.6640625" style="1" customWidth="1"/>
    <col min="12550" max="12550" width="6" style="1" customWidth="1"/>
    <col min="12551" max="12792" width="8.83203125" style="1" customWidth="1"/>
    <col min="12793" max="12793" width="6.1640625" style="1" customWidth="1"/>
    <col min="12794" max="12794" width="18.6640625" style="1" customWidth="1"/>
    <col min="12795" max="12796" width="8.83203125" style="1" customWidth="1"/>
    <col min="12797" max="12797" width="10.5" style="1" customWidth="1"/>
    <col min="12798" max="12799" width="11.5" style="1" customWidth="1"/>
    <col min="12800" max="12800" width="7.5" style="1" customWidth="1"/>
    <col min="12801" max="12802" width="8.83203125" style="1" customWidth="1"/>
    <col min="12803" max="12803" width="10.6640625" style="1" customWidth="1"/>
    <col min="12804" max="12804" width="11.5" style="1" customWidth="1"/>
    <col min="12805" max="12805" width="10.6640625" style="1" customWidth="1"/>
    <col min="12806" max="12806" width="6" style="1" customWidth="1"/>
    <col min="12807" max="13048" width="8.83203125" style="1" customWidth="1"/>
    <col min="13049" max="13049" width="6.1640625" style="1" customWidth="1"/>
    <col min="13050" max="13050" width="18.6640625" style="1" customWidth="1"/>
    <col min="13051" max="13052" width="8.83203125" style="1" customWidth="1"/>
    <col min="13053" max="13053" width="10.5" style="1" customWidth="1"/>
    <col min="13054" max="13055" width="11.5" style="1" customWidth="1"/>
    <col min="13056" max="13056" width="7.5" style="1" customWidth="1"/>
    <col min="13057" max="13058" width="8.83203125" style="1" customWidth="1"/>
    <col min="13059" max="13059" width="10.6640625" style="1" customWidth="1"/>
    <col min="13060" max="13060" width="11.5" style="1" customWidth="1"/>
    <col min="13061" max="13061" width="10.6640625" style="1" customWidth="1"/>
    <col min="13062" max="13062" width="6" style="1" customWidth="1"/>
    <col min="13063" max="13304" width="8.83203125" style="1" customWidth="1"/>
    <col min="13305" max="13305" width="6.1640625" style="1" customWidth="1"/>
    <col min="13306" max="13306" width="18.6640625" style="1" customWidth="1"/>
    <col min="13307" max="13308" width="8.83203125" style="1" customWidth="1"/>
    <col min="13309" max="13309" width="10.5" style="1" customWidth="1"/>
    <col min="13310" max="13311" width="11.5" style="1" customWidth="1"/>
    <col min="13312" max="13312" width="7.5" style="1" customWidth="1"/>
    <col min="13313" max="13314" width="8.83203125" style="1" customWidth="1"/>
    <col min="13315" max="13315" width="10.6640625" style="1" customWidth="1"/>
    <col min="13316" max="13316" width="11.5" style="1" customWidth="1"/>
    <col min="13317" max="13317" width="10.6640625" style="1" customWidth="1"/>
    <col min="13318" max="13318" width="6" style="1" customWidth="1"/>
    <col min="13319" max="13560" width="8.83203125" style="1" customWidth="1"/>
    <col min="13561" max="13561" width="6.1640625" style="1" customWidth="1"/>
    <col min="13562" max="13562" width="18.6640625" style="1" customWidth="1"/>
    <col min="13563" max="13564" width="8.83203125" style="1" customWidth="1"/>
    <col min="13565" max="13565" width="10.5" style="1" customWidth="1"/>
    <col min="13566" max="13567" width="11.5" style="1" customWidth="1"/>
    <col min="13568" max="13568" width="7.5" style="1" customWidth="1"/>
    <col min="13569" max="13570" width="8.83203125" style="1" customWidth="1"/>
    <col min="13571" max="13571" width="10.6640625" style="1" customWidth="1"/>
    <col min="13572" max="13572" width="11.5" style="1" customWidth="1"/>
    <col min="13573" max="13573" width="10.6640625" style="1" customWidth="1"/>
    <col min="13574" max="13574" width="6" style="1" customWidth="1"/>
    <col min="13575" max="13816" width="8.83203125" style="1" customWidth="1"/>
    <col min="13817" max="13817" width="6.1640625" style="1" customWidth="1"/>
    <col min="13818" max="13818" width="18.6640625" style="1" customWidth="1"/>
    <col min="13819" max="13820" width="8.83203125" style="1" customWidth="1"/>
    <col min="13821" max="13821" width="10.5" style="1" customWidth="1"/>
    <col min="13822" max="13823" width="11.5" style="1" customWidth="1"/>
    <col min="13824" max="13824" width="7.5" style="1" customWidth="1"/>
    <col min="13825" max="13826" width="8.83203125" style="1" customWidth="1"/>
    <col min="13827" max="13827" width="10.6640625" style="1" customWidth="1"/>
    <col min="13828" max="13828" width="11.5" style="1" customWidth="1"/>
    <col min="13829" max="13829" width="10.6640625" style="1" customWidth="1"/>
    <col min="13830" max="13830" width="6" style="1" customWidth="1"/>
    <col min="13831" max="14072" width="8.83203125" style="1" customWidth="1"/>
    <col min="14073" max="14073" width="6.1640625" style="1" customWidth="1"/>
    <col min="14074" max="14074" width="18.6640625" style="1" customWidth="1"/>
    <col min="14075" max="14076" width="8.83203125" style="1" customWidth="1"/>
    <col min="14077" max="14077" width="10.5" style="1" customWidth="1"/>
    <col min="14078" max="14079" width="11.5" style="1" customWidth="1"/>
    <col min="14080" max="14080" width="7.5" style="1" customWidth="1"/>
    <col min="14081" max="14082" width="8.83203125" style="1" customWidth="1"/>
    <col min="14083" max="14083" width="10.6640625" style="1" customWidth="1"/>
    <col min="14084" max="14084" width="11.5" style="1" customWidth="1"/>
    <col min="14085" max="14085" width="10.6640625" style="1" customWidth="1"/>
    <col min="14086" max="14086" width="6" style="1" customWidth="1"/>
    <col min="14087" max="14328" width="8.83203125" style="1" customWidth="1"/>
    <col min="14329" max="14329" width="6.1640625" style="1" customWidth="1"/>
    <col min="14330" max="14330" width="18.6640625" style="1" customWidth="1"/>
    <col min="14331" max="14332" width="8.83203125" style="1" customWidth="1"/>
    <col min="14333" max="14333" width="10.5" style="1" customWidth="1"/>
    <col min="14334" max="14335" width="11.5" style="1" customWidth="1"/>
    <col min="14336" max="14336" width="7.5" style="1" customWidth="1"/>
    <col min="14337" max="14338" width="8.83203125" style="1" customWidth="1"/>
    <col min="14339" max="14339" width="10.6640625" style="1" customWidth="1"/>
    <col min="14340" max="14340" width="11.5" style="1" customWidth="1"/>
    <col min="14341" max="14341" width="10.6640625" style="1" customWidth="1"/>
    <col min="14342" max="14342" width="6" style="1" customWidth="1"/>
    <col min="14343" max="14584" width="8.83203125" style="1" customWidth="1"/>
    <col min="14585" max="14585" width="6.1640625" style="1" customWidth="1"/>
    <col min="14586" max="14586" width="18.6640625" style="1" customWidth="1"/>
    <col min="14587" max="14588" width="8.83203125" style="1" customWidth="1"/>
    <col min="14589" max="14589" width="10.5" style="1" customWidth="1"/>
    <col min="14590" max="14591" width="11.5" style="1" customWidth="1"/>
    <col min="14592" max="14592" width="7.5" style="1" customWidth="1"/>
    <col min="14593" max="14594" width="8.83203125" style="1" customWidth="1"/>
    <col min="14595" max="14595" width="10.6640625" style="1" customWidth="1"/>
    <col min="14596" max="14596" width="11.5" style="1" customWidth="1"/>
    <col min="14597" max="14597" width="10.6640625" style="1" customWidth="1"/>
    <col min="14598" max="14598" width="6" style="1" customWidth="1"/>
    <col min="14599" max="14840" width="8.83203125" style="1" customWidth="1"/>
    <col min="14841" max="14841" width="6.1640625" style="1" customWidth="1"/>
    <col min="14842" max="14842" width="18.6640625" style="1" customWidth="1"/>
    <col min="14843" max="14844" width="8.83203125" style="1" customWidth="1"/>
    <col min="14845" max="14845" width="10.5" style="1" customWidth="1"/>
    <col min="14846" max="14847" width="11.5" style="1" customWidth="1"/>
    <col min="14848" max="14848" width="7.5" style="1" customWidth="1"/>
    <col min="14849" max="14850" width="8.83203125" style="1" customWidth="1"/>
    <col min="14851" max="14851" width="10.6640625" style="1" customWidth="1"/>
    <col min="14852" max="14852" width="11.5" style="1" customWidth="1"/>
    <col min="14853" max="14853" width="10.6640625" style="1" customWidth="1"/>
    <col min="14854" max="14854" width="6" style="1" customWidth="1"/>
    <col min="14855" max="15096" width="8.83203125" style="1" customWidth="1"/>
    <col min="15097" max="15097" width="6.1640625" style="1" customWidth="1"/>
    <col min="15098" max="15098" width="18.6640625" style="1" customWidth="1"/>
    <col min="15099" max="15100" width="8.83203125" style="1" customWidth="1"/>
    <col min="15101" max="15101" width="10.5" style="1" customWidth="1"/>
    <col min="15102" max="15103" width="11.5" style="1" customWidth="1"/>
    <col min="15104" max="15104" width="7.5" style="1" customWidth="1"/>
    <col min="15105" max="15106" width="8.83203125" style="1" customWidth="1"/>
    <col min="15107" max="15107" width="10.6640625" style="1" customWidth="1"/>
    <col min="15108" max="15108" width="11.5" style="1" customWidth="1"/>
    <col min="15109" max="15109" width="10.6640625" style="1" customWidth="1"/>
    <col min="15110" max="15110" width="6" style="1" customWidth="1"/>
    <col min="15111" max="15352" width="8.83203125" style="1" customWidth="1"/>
    <col min="15353" max="15353" width="6.1640625" style="1" customWidth="1"/>
    <col min="15354" max="15354" width="18.6640625" style="1" customWidth="1"/>
    <col min="15355" max="15356" width="8.83203125" style="1" customWidth="1"/>
    <col min="15357" max="15357" width="10.5" style="1" customWidth="1"/>
    <col min="15358" max="15359" width="11.5" style="1" customWidth="1"/>
    <col min="15360" max="15360" width="7.5" style="1" customWidth="1"/>
    <col min="15361" max="15362" width="8.83203125" style="1" customWidth="1"/>
    <col min="15363" max="15363" width="10.6640625" style="1" customWidth="1"/>
    <col min="15364" max="15364" width="11.5" style="1" customWidth="1"/>
    <col min="15365" max="15365" width="10.6640625" style="1" customWidth="1"/>
    <col min="15366" max="15366" width="6" style="1" customWidth="1"/>
    <col min="15367" max="15608" width="8.83203125" style="1" customWidth="1"/>
    <col min="15609" max="15609" width="6.1640625" style="1" customWidth="1"/>
    <col min="15610" max="15610" width="18.6640625" style="1" customWidth="1"/>
    <col min="15611" max="15612" width="8.83203125" style="1" customWidth="1"/>
    <col min="15613" max="15613" width="10.5" style="1" customWidth="1"/>
    <col min="15614" max="15615" width="11.5" style="1" customWidth="1"/>
    <col min="15616" max="15616" width="7.5" style="1" customWidth="1"/>
    <col min="15617" max="15618" width="8.83203125" style="1" customWidth="1"/>
    <col min="15619" max="15619" width="10.6640625" style="1" customWidth="1"/>
    <col min="15620" max="15620" width="11.5" style="1" customWidth="1"/>
    <col min="15621" max="15621" width="10.6640625" style="1" customWidth="1"/>
    <col min="15622" max="15622" width="6" style="1" customWidth="1"/>
    <col min="15623" max="15864" width="8.83203125" style="1" customWidth="1"/>
    <col min="15865" max="15865" width="6.1640625" style="1" customWidth="1"/>
    <col min="15866" max="15866" width="18.6640625" style="1" customWidth="1"/>
    <col min="15867" max="15868" width="8.83203125" style="1" customWidth="1"/>
    <col min="15869" max="15869" width="10.5" style="1" customWidth="1"/>
    <col min="15870" max="15871" width="11.5" style="1" customWidth="1"/>
    <col min="15872" max="15872" width="7.5" style="1" customWidth="1"/>
    <col min="15873" max="15874" width="8.83203125" style="1" customWidth="1"/>
    <col min="15875" max="15875" width="10.6640625" style="1" customWidth="1"/>
    <col min="15876" max="15876" width="11.5" style="1" customWidth="1"/>
    <col min="15877" max="15877" width="10.6640625" style="1" customWidth="1"/>
    <col min="15878" max="15878" width="6" style="1" customWidth="1"/>
    <col min="15879" max="16120" width="8.83203125" style="1" customWidth="1"/>
    <col min="16121" max="16121" width="6.1640625" style="1" customWidth="1"/>
    <col min="16122" max="16122" width="18.6640625" style="1" customWidth="1"/>
    <col min="16123" max="16124" width="8.83203125" style="1" customWidth="1"/>
    <col min="16125" max="16125" width="10.5" style="1" customWidth="1"/>
    <col min="16126" max="16127" width="11.5" style="1" customWidth="1"/>
    <col min="16128" max="16128" width="7.5" style="1" customWidth="1"/>
    <col min="16129" max="16130" width="8.83203125" style="1" customWidth="1"/>
    <col min="16131" max="16131" width="10.6640625" style="1" customWidth="1"/>
    <col min="16132" max="16132" width="11.5" style="1" customWidth="1"/>
    <col min="16133" max="16133" width="10.6640625" style="1" customWidth="1"/>
    <col min="16134" max="16134" width="6" style="1" customWidth="1"/>
    <col min="16135" max="16384" width="8.83203125" style="1" customWidth="1"/>
  </cols>
  <sheetData>
    <row r="1" spans="1:16" s="53" customFormat="1" ht="16" x14ac:dyDescent="0.2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N1" s="54" t="s">
        <v>102</v>
      </c>
      <c r="P1"/>
    </row>
    <row r="2" spans="1:16" s="53" customFormat="1" ht="17" thickBot="1" x14ac:dyDescent="0.25">
      <c r="A2" s="52" t="s">
        <v>70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N2" s="54" t="s">
        <v>106</v>
      </c>
      <c r="P2"/>
    </row>
    <row r="3" spans="1:16" x14ac:dyDescent="0.2">
      <c r="A3" s="106" t="s">
        <v>30</v>
      </c>
      <c r="B3" s="37" t="s">
        <v>14</v>
      </c>
      <c r="C3" s="109" t="s">
        <v>28</v>
      </c>
      <c r="D3" s="109"/>
      <c r="E3" s="109"/>
      <c r="F3" s="109"/>
      <c r="G3" s="110"/>
      <c r="H3" s="38"/>
      <c r="I3" s="111" t="s">
        <v>29</v>
      </c>
      <c r="J3" s="109"/>
      <c r="K3" s="109"/>
      <c r="L3" s="109"/>
      <c r="M3" s="110"/>
      <c r="N3" s="38"/>
    </row>
    <row r="4" spans="1:16" x14ac:dyDescent="0.2">
      <c r="A4" s="107"/>
      <c r="B4" s="39"/>
      <c r="C4" s="40" t="s">
        <v>16</v>
      </c>
      <c r="D4" s="41" t="s">
        <v>16</v>
      </c>
      <c r="E4" s="112" t="s">
        <v>17</v>
      </c>
      <c r="F4" s="112"/>
      <c r="G4" s="113"/>
      <c r="H4" s="42"/>
      <c r="I4" s="43" t="s">
        <v>16</v>
      </c>
      <c r="J4" s="41" t="s">
        <v>16</v>
      </c>
      <c r="K4" s="113" t="s">
        <v>17</v>
      </c>
      <c r="L4" s="114"/>
      <c r="M4" s="115"/>
      <c r="N4" s="42"/>
    </row>
    <row r="5" spans="1:16" ht="16" thickBot="1" x14ac:dyDescent="0.25">
      <c r="A5" s="108"/>
      <c r="B5" s="44" t="s">
        <v>15</v>
      </c>
      <c r="C5" s="45" t="s">
        <v>8</v>
      </c>
      <c r="D5" s="46" t="s">
        <v>9</v>
      </c>
      <c r="E5" s="47" t="s">
        <v>10</v>
      </c>
      <c r="F5" s="47" t="s">
        <v>11</v>
      </c>
      <c r="G5" s="48" t="s">
        <v>12</v>
      </c>
      <c r="H5" s="49" t="s">
        <v>13</v>
      </c>
      <c r="I5" s="50" t="s">
        <v>8</v>
      </c>
      <c r="J5" s="46" t="s">
        <v>9</v>
      </c>
      <c r="K5" s="47" t="s">
        <v>10</v>
      </c>
      <c r="L5" s="47" t="s">
        <v>11</v>
      </c>
      <c r="M5" s="48" t="s">
        <v>12</v>
      </c>
      <c r="N5" s="49" t="s">
        <v>13</v>
      </c>
    </row>
    <row r="6" spans="1:16" s="11" customFormat="1" ht="17" customHeight="1" x14ac:dyDescent="0.2">
      <c r="A6" s="60" t="s">
        <v>63</v>
      </c>
      <c r="B6" s="61" t="s">
        <v>60</v>
      </c>
      <c r="C6" s="62">
        <v>0</v>
      </c>
      <c r="D6" s="62">
        <v>0</v>
      </c>
      <c r="E6" s="62">
        <v>0</v>
      </c>
      <c r="F6" s="62">
        <v>0</v>
      </c>
      <c r="G6" s="63">
        <v>0</v>
      </c>
      <c r="H6" s="64">
        <v>0</v>
      </c>
      <c r="I6" s="65">
        <v>24</v>
      </c>
      <c r="J6" s="62">
        <v>26</v>
      </c>
      <c r="K6" s="62">
        <v>5</v>
      </c>
      <c r="L6" s="62">
        <v>7</v>
      </c>
      <c r="M6" s="63">
        <v>6</v>
      </c>
      <c r="N6" s="64">
        <v>68</v>
      </c>
      <c r="P6"/>
    </row>
    <row r="7" spans="1:16" s="11" customFormat="1" ht="17" customHeight="1" x14ac:dyDescent="0.2">
      <c r="A7" s="60" t="s">
        <v>36</v>
      </c>
      <c r="B7" s="61" t="s">
        <v>49</v>
      </c>
      <c r="C7" s="66">
        <v>30</v>
      </c>
      <c r="D7" s="66">
        <v>27</v>
      </c>
      <c r="E7" s="66">
        <v>8</v>
      </c>
      <c r="F7" s="66">
        <v>7</v>
      </c>
      <c r="G7" s="67">
        <v>8</v>
      </c>
      <c r="H7" s="64">
        <v>80</v>
      </c>
      <c r="I7" s="68">
        <v>16</v>
      </c>
      <c r="J7" s="66">
        <v>19</v>
      </c>
      <c r="K7" s="66">
        <v>7</v>
      </c>
      <c r="L7" s="66">
        <v>3</v>
      </c>
      <c r="M7" s="67">
        <v>5</v>
      </c>
      <c r="N7" s="64">
        <v>50</v>
      </c>
      <c r="P7"/>
    </row>
    <row r="8" spans="1:16" s="11" customFormat="1" ht="17" customHeight="1" x14ac:dyDescent="0.2">
      <c r="A8" s="60" t="s">
        <v>91</v>
      </c>
      <c r="B8" s="61" t="s">
        <v>108</v>
      </c>
      <c r="C8" s="66">
        <v>0</v>
      </c>
      <c r="D8" s="66">
        <v>0</v>
      </c>
      <c r="E8" s="66">
        <v>0</v>
      </c>
      <c r="F8" s="66">
        <v>0</v>
      </c>
      <c r="G8" s="67">
        <v>0</v>
      </c>
      <c r="H8" s="64">
        <v>0</v>
      </c>
      <c r="I8" s="68">
        <v>13</v>
      </c>
      <c r="J8" s="66">
        <v>18</v>
      </c>
      <c r="K8" s="66">
        <v>5</v>
      </c>
      <c r="L8" s="66">
        <v>2</v>
      </c>
      <c r="M8" s="67">
        <v>5</v>
      </c>
      <c r="N8" s="64">
        <v>43</v>
      </c>
      <c r="P8"/>
    </row>
    <row r="9" spans="1:16" s="11" customFormat="1" ht="17" customHeight="1" x14ac:dyDescent="0.2">
      <c r="A9" s="60" t="s">
        <v>64</v>
      </c>
      <c r="B9" s="61" t="s">
        <v>109</v>
      </c>
      <c r="C9" s="66">
        <v>0</v>
      </c>
      <c r="D9" s="66">
        <v>0</v>
      </c>
      <c r="E9" s="66">
        <v>0</v>
      </c>
      <c r="F9" s="66">
        <v>0</v>
      </c>
      <c r="G9" s="67">
        <v>0</v>
      </c>
      <c r="H9" s="64">
        <v>0</v>
      </c>
      <c r="I9" s="68">
        <v>16</v>
      </c>
      <c r="J9" s="66">
        <v>15</v>
      </c>
      <c r="K9" s="66">
        <v>6</v>
      </c>
      <c r="L9" s="66">
        <v>2</v>
      </c>
      <c r="M9" s="67">
        <v>5</v>
      </c>
      <c r="N9" s="64">
        <v>44</v>
      </c>
      <c r="P9"/>
    </row>
    <row r="10" spans="1:16" s="11" customFormat="1" ht="17" customHeight="1" x14ac:dyDescent="0.2">
      <c r="A10" s="60" t="s">
        <v>43</v>
      </c>
      <c r="B10" s="61" t="s">
        <v>57</v>
      </c>
      <c r="C10" s="66">
        <v>21</v>
      </c>
      <c r="D10" s="66">
        <v>28</v>
      </c>
      <c r="E10" s="66">
        <v>6</v>
      </c>
      <c r="F10" s="66">
        <v>6</v>
      </c>
      <c r="G10" s="67">
        <v>6</v>
      </c>
      <c r="H10" s="64">
        <v>67</v>
      </c>
      <c r="I10" s="66">
        <v>17</v>
      </c>
      <c r="J10" s="66">
        <v>22</v>
      </c>
      <c r="K10" s="66">
        <v>6</v>
      </c>
      <c r="L10" s="66">
        <v>4</v>
      </c>
      <c r="M10" s="67">
        <v>6</v>
      </c>
      <c r="N10" s="64">
        <v>55</v>
      </c>
      <c r="P10"/>
    </row>
    <row r="11" spans="1:16" s="11" customFormat="1" ht="17" customHeight="1" x14ac:dyDescent="0.2">
      <c r="A11" s="60" t="s">
        <v>41</v>
      </c>
      <c r="B11" s="61" t="s">
        <v>81</v>
      </c>
      <c r="C11" s="66">
        <v>17</v>
      </c>
      <c r="D11" s="66">
        <v>21</v>
      </c>
      <c r="E11" s="66">
        <v>6</v>
      </c>
      <c r="F11" s="66">
        <v>3</v>
      </c>
      <c r="G11" s="67">
        <v>5</v>
      </c>
      <c r="H11" s="64">
        <v>52</v>
      </c>
      <c r="I11" s="66">
        <v>0</v>
      </c>
      <c r="J11" s="66">
        <v>0</v>
      </c>
      <c r="K11" s="66">
        <v>0</v>
      </c>
      <c r="L11" s="66">
        <v>0</v>
      </c>
      <c r="M11" s="67">
        <v>0</v>
      </c>
      <c r="N11" s="64">
        <v>0</v>
      </c>
      <c r="P11"/>
    </row>
    <row r="12" spans="1:16" s="11" customFormat="1" ht="17" customHeight="1" x14ac:dyDescent="0.2">
      <c r="A12" s="60" t="s">
        <v>40</v>
      </c>
      <c r="B12" s="61" t="s">
        <v>53</v>
      </c>
      <c r="C12" s="66">
        <v>30</v>
      </c>
      <c r="D12" s="66">
        <v>31</v>
      </c>
      <c r="E12" s="66">
        <v>9</v>
      </c>
      <c r="F12" s="66">
        <v>9</v>
      </c>
      <c r="G12" s="67">
        <v>8</v>
      </c>
      <c r="H12" s="64">
        <v>87</v>
      </c>
      <c r="I12" s="66">
        <v>28</v>
      </c>
      <c r="J12" s="69">
        <v>32</v>
      </c>
      <c r="K12" s="66">
        <v>8</v>
      </c>
      <c r="L12" s="66">
        <v>8</v>
      </c>
      <c r="M12" s="67">
        <v>9</v>
      </c>
      <c r="N12" s="64">
        <v>85</v>
      </c>
      <c r="P12"/>
    </row>
    <row r="13" spans="1:16" s="11" customFormat="1" ht="17" customHeight="1" x14ac:dyDescent="0.2">
      <c r="A13" s="60" t="s">
        <v>45</v>
      </c>
      <c r="B13" s="61" t="s">
        <v>59</v>
      </c>
      <c r="C13" s="66">
        <v>19</v>
      </c>
      <c r="D13" s="66">
        <v>29</v>
      </c>
      <c r="E13" s="66">
        <v>7</v>
      </c>
      <c r="F13" s="66">
        <v>6</v>
      </c>
      <c r="G13" s="67">
        <v>6</v>
      </c>
      <c r="H13" s="64">
        <v>67</v>
      </c>
      <c r="I13" s="66">
        <v>17</v>
      </c>
      <c r="J13" s="69">
        <v>26</v>
      </c>
      <c r="K13" s="66">
        <v>5</v>
      </c>
      <c r="L13" s="66">
        <v>6</v>
      </c>
      <c r="M13" s="67">
        <v>6</v>
      </c>
      <c r="N13" s="64">
        <v>60</v>
      </c>
      <c r="P13"/>
    </row>
    <row r="14" spans="1:16" s="11" customFormat="1" ht="17" customHeight="1" x14ac:dyDescent="0.2">
      <c r="A14" s="60" t="s">
        <v>37</v>
      </c>
      <c r="B14" s="61" t="s">
        <v>50</v>
      </c>
      <c r="C14" s="66">
        <v>25</v>
      </c>
      <c r="D14" s="66">
        <v>18</v>
      </c>
      <c r="E14" s="66">
        <v>7</v>
      </c>
      <c r="F14" s="66">
        <v>2</v>
      </c>
      <c r="G14" s="67">
        <v>6</v>
      </c>
      <c r="H14" s="64">
        <v>58</v>
      </c>
      <c r="I14" s="66">
        <v>16</v>
      </c>
      <c r="J14" s="69">
        <v>21</v>
      </c>
      <c r="K14" s="66">
        <v>6</v>
      </c>
      <c r="L14" s="66">
        <v>4</v>
      </c>
      <c r="M14" s="67">
        <v>6</v>
      </c>
      <c r="N14" s="64">
        <v>53</v>
      </c>
      <c r="P14"/>
    </row>
    <row r="15" spans="1:16" s="11" customFormat="1" ht="17" customHeight="1" x14ac:dyDescent="0.2">
      <c r="A15" s="60" t="s">
        <v>35</v>
      </c>
      <c r="B15" s="61" t="s">
        <v>46</v>
      </c>
      <c r="C15" s="66">
        <v>14</v>
      </c>
      <c r="D15" s="66">
        <v>22</v>
      </c>
      <c r="E15" s="66">
        <v>6</v>
      </c>
      <c r="F15" s="66">
        <v>4</v>
      </c>
      <c r="G15" s="67">
        <v>6</v>
      </c>
      <c r="H15" s="64">
        <v>52</v>
      </c>
      <c r="I15" s="66">
        <v>26</v>
      </c>
      <c r="J15" s="69">
        <v>29</v>
      </c>
      <c r="K15" s="66">
        <v>4</v>
      </c>
      <c r="L15" s="66">
        <v>7</v>
      </c>
      <c r="M15" s="67">
        <v>7</v>
      </c>
      <c r="N15" s="64">
        <v>73</v>
      </c>
      <c r="P15"/>
    </row>
    <row r="16" spans="1:16" s="11" customFormat="1" ht="17" customHeight="1" x14ac:dyDescent="0.2">
      <c r="A16" s="60" t="s">
        <v>67</v>
      </c>
      <c r="B16" s="61" t="s">
        <v>76</v>
      </c>
      <c r="C16" s="66">
        <v>20</v>
      </c>
      <c r="D16" s="66">
        <v>28</v>
      </c>
      <c r="E16" s="66">
        <v>8</v>
      </c>
      <c r="F16" s="66">
        <v>7</v>
      </c>
      <c r="G16" s="67">
        <v>7</v>
      </c>
      <c r="H16" s="64">
        <v>70</v>
      </c>
      <c r="I16" s="66">
        <v>22</v>
      </c>
      <c r="J16" s="69">
        <v>27</v>
      </c>
      <c r="K16" s="66">
        <v>6</v>
      </c>
      <c r="L16" s="66">
        <v>6</v>
      </c>
      <c r="M16" s="67">
        <v>7</v>
      </c>
      <c r="N16" s="64">
        <v>68</v>
      </c>
      <c r="P16"/>
    </row>
    <row r="17" spans="1:16" s="11" customFormat="1" ht="17" customHeight="1" x14ac:dyDescent="0.2">
      <c r="A17" s="60" t="s">
        <v>68</v>
      </c>
      <c r="B17" s="61" t="s">
        <v>80</v>
      </c>
      <c r="C17" s="66">
        <v>23</v>
      </c>
      <c r="D17" s="21">
        <v>24</v>
      </c>
      <c r="E17" s="66">
        <v>7</v>
      </c>
      <c r="F17" s="66">
        <v>6</v>
      </c>
      <c r="G17" s="67">
        <v>7</v>
      </c>
      <c r="H17" s="64">
        <v>67</v>
      </c>
      <c r="I17" s="66">
        <v>24</v>
      </c>
      <c r="J17" s="69">
        <v>25</v>
      </c>
      <c r="K17" s="66">
        <v>9</v>
      </c>
      <c r="L17" s="66">
        <v>6</v>
      </c>
      <c r="M17" s="67">
        <v>7</v>
      </c>
      <c r="N17" s="64">
        <v>71</v>
      </c>
      <c r="P17"/>
    </row>
    <row r="18" spans="1:16" s="11" customFormat="1" ht="17" customHeight="1" x14ac:dyDescent="0.2">
      <c r="A18" s="60" t="s">
        <v>39</v>
      </c>
      <c r="B18" s="61" t="s">
        <v>52</v>
      </c>
      <c r="C18" s="66">
        <v>0</v>
      </c>
      <c r="D18" s="23">
        <v>0</v>
      </c>
      <c r="E18" s="66">
        <v>0</v>
      </c>
      <c r="F18" s="66">
        <v>0</v>
      </c>
      <c r="G18" s="67">
        <v>0</v>
      </c>
      <c r="H18" s="64">
        <v>0</v>
      </c>
      <c r="I18" s="66">
        <v>0</v>
      </c>
      <c r="J18" s="69">
        <v>0</v>
      </c>
      <c r="K18" s="66">
        <v>0</v>
      </c>
      <c r="L18" s="66">
        <v>0</v>
      </c>
      <c r="M18" s="67">
        <v>0</v>
      </c>
      <c r="N18" s="64">
        <v>0</v>
      </c>
      <c r="P18"/>
    </row>
    <row r="19" spans="1:16" s="11" customFormat="1" ht="18" customHeight="1" x14ac:dyDescent="0.2">
      <c r="A19" s="60" t="s">
        <v>69</v>
      </c>
      <c r="B19" s="61" t="s">
        <v>110</v>
      </c>
      <c r="C19" s="66">
        <v>17</v>
      </c>
      <c r="D19" s="23">
        <v>26</v>
      </c>
      <c r="E19" s="66">
        <v>6</v>
      </c>
      <c r="F19" s="66">
        <v>3</v>
      </c>
      <c r="G19" s="67">
        <v>6</v>
      </c>
      <c r="H19" s="64">
        <v>58</v>
      </c>
      <c r="I19" s="66">
        <v>23</v>
      </c>
      <c r="J19" s="69">
        <v>28</v>
      </c>
      <c r="K19" s="66">
        <v>7</v>
      </c>
      <c r="L19" s="66">
        <v>4</v>
      </c>
      <c r="M19" s="67">
        <v>5</v>
      </c>
      <c r="N19" s="64">
        <v>67</v>
      </c>
      <c r="P19"/>
    </row>
    <row r="20" spans="1:16" x14ac:dyDescent="0.2">
      <c r="C20" s="11"/>
      <c r="D20" s="11"/>
      <c r="E20" s="11"/>
    </row>
    <row r="21" spans="1:16" x14ac:dyDescent="0.2">
      <c r="B21" s="2"/>
      <c r="C21" s="3"/>
      <c r="D21" s="15"/>
      <c r="E21" s="17"/>
    </row>
    <row r="22" spans="1:16" x14ac:dyDescent="0.2">
      <c r="B22" s="2"/>
      <c r="C22" s="3"/>
      <c r="D22" s="2"/>
    </row>
    <row r="23" spans="1:16" x14ac:dyDescent="0.2">
      <c r="B23" s="2"/>
      <c r="C23" s="3"/>
      <c r="D23" s="2"/>
    </row>
    <row r="24" spans="1:16" x14ac:dyDescent="0.2">
      <c r="B24" s="2"/>
      <c r="C24" s="3"/>
      <c r="E24" s="17"/>
    </row>
    <row r="25" spans="1:16" x14ac:dyDescent="0.2">
      <c r="G25" s="2"/>
    </row>
    <row r="37" spans="2:6" x14ac:dyDescent="0.2">
      <c r="B37" s="51"/>
      <c r="F37" s="17"/>
    </row>
  </sheetData>
  <mergeCells count="5">
    <mergeCell ref="A3:A5"/>
    <mergeCell ref="C3:G3"/>
    <mergeCell ref="I3:M3"/>
    <mergeCell ref="E4:G4"/>
    <mergeCell ref="K4:M4"/>
  </mergeCells>
  <pageMargins left="0.25" right="0.25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dimension ref="B1:J70"/>
  <sheetViews>
    <sheetView workbookViewId="0">
      <selection activeCell="C11" sqref="C11:G24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32.6640625" style="1" customWidth="1"/>
    <col min="5" max="5" width="9.5" style="3" customWidth="1"/>
    <col min="6" max="6" width="9.5" style="1" customWidth="1"/>
    <col min="7" max="7" width="12" style="1" customWidth="1"/>
    <col min="8" max="8" width="9.1640625" style="1" customWidth="1"/>
    <col min="9" max="9" width="8.1640625" style="1" hidden="1" customWidth="1"/>
    <col min="10" max="10" width="13.33203125" style="1" hidden="1" customWidth="1"/>
    <col min="11" max="16384" width="8.83203125" style="1"/>
  </cols>
  <sheetData>
    <row r="1" spans="2:10" ht="6" customHeight="1" x14ac:dyDescent="0.2"/>
    <row r="2" spans="2:10" ht="21" customHeight="1" x14ac:dyDescent="0.2">
      <c r="D2" s="101" t="s">
        <v>112</v>
      </c>
      <c r="E2" s="101"/>
      <c r="F2" s="101"/>
      <c r="G2" s="101"/>
      <c r="H2" s="81"/>
    </row>
    <row r="3" spans="2:10" ht="8" customHeight="1" x14ac:dyDescent="0.2">
      <c r="D3" s="102"/>
      <c r="E3" s="102"/>
      <c r="F3" s="102"/>
      <c r="G3" s="102"/>
      <c r="H3" s="3"/>
    </row>
    <row r="4" spans="2:10" ht="15" customHeight="1" x14ac:dyDescent="0.2">
      <c r="D4" s="102" t="s">
        <v>103</v>
      </c>
      <c r="E4" s="102"/>
      <c r="F4" s="102"/>
      <c r="G4" s="102"/>
      <c r="H4" s="3"/>
    </row>
    <row r="5" spans="2:10" x14ac:dyDescent="0.2">
      <c r="D5" s="103" t="s">
        <v>104</v>
      </c>
      <c r="E5" s="103"/>
      <c r="F5" s="103"/>
      <c r="G5" s="103"/>
      <c r="H5" s="80"/>
    </row>
    <row r="6" spans="2:10" ht="6" customHeight="1" x14ac:dyDescent="0.2">
      <c r="D6" s="105"/>
      <c r="E6" s="105"/>
      <c r="F6" s="105"/>
      <c r="G6" s="105"/>
      <c r="H6" s="82"/>
    </row>
    <row r="7" spans="2:10" ht="16" x14ac:dyDescent="0.2">
      <c r="D7" s="117" t="s">
        <v>19</v>
      </c>
      <c r="E7" s="117"/>
      <c r="F7" s="117"/>
      <c r="G7" s="117"/>
      <c r="H7" s="78"/>
    </row>
    <row r="8" spans="2:10" ht="17" customHeight="1" x14ac:dyDescent="0.2">
      <c r="D8" s="116" t="s">
        <v>34</v>
      </c>
      <c r="E8" s="116"/>
      <c r="F8" s="116"/>
      <c r="G8" s="116"/>
      <c r="H8" s="79"/>
    </row>
    <row r="9" spans="2:10" ht="8" customHeight="1" x14ac:dyDescent="0.2">
      <c r="D9" s="5"/>
      <c r="E9" s="5"/>
    </row>
    <row r="10" spans="2:10" s="4" customFormat="1" ht="31" customHeight="1" x14ac:dyDescent="0.2">
      <c r="B10" s="72" t="s">
        <v>3</v>
      </c>
      <c r="C10" s="72" t="s">
        <v>1</v>
      </c>
      <c r="D10" s="72" t="s">
        <v>0</v>
      </c>
      <c r="E10" s="72" t="s">
        <v>20</v>
      </c>
      <c r="F10" s="72" t="s">
        <v>21</v>
      </c>
      <c r="G10" s="72" t="s">
        <v>27</v>
      </c>
      <c r="H10" s="72"/>
      <c r="I10" s="4" t="s">
        <v>31</v>
      </c>
      <c r="J10" s="4" t="s">
        <v>32</v>
      </c>
    </row>
    <row r="11" spans="2:10" x14ac:dyDescent="0.2">
      <c r="B11" s="59">
        <v>1</v>
      </c>
      <c r="C11" s="59" t="s">
        <v>40</v>
      </c>
      <c r="D11" s="13" t="s">
        <v>53</v>
      </c>
      <c r="E11" s="18">
        <v>87</v>
      </c>
      <c r="F11" s="19">
        <v>85</v>
      </c>
      <c r="G11" s="73">
        <v>87</v>
      </c>
      <c r="H11" s="77"/>
      <c r="I11" s="1">
        <v>1</v>
      </c>
      <c r="J11" s="1">
        <v>87</v>
      </c>
    </row>
    <row r="12" spans="2:10" x14ac:dyDescent="0.2">
      <c r="B12" s="59">
        <v>2</v>
      </c>
      <c r="C12" s="59" t="s">
        <v>36</v>
      </c>
      <c r="D12" s="13" t="s">
        <v>49</v>
      </c>
      <c r="E12" s="18">
        <v>80</v>
      </c>
      <c r="F12" s="19">
        <v>50</v>
      </c>
      <c r="G12" s="77">
        <v>80</v>
      </c>
      <c r="H12" s="77"/>
      <c r="I12" s="1">
        <v>2</v>
      </c>
      <c r="J12" s="1">
        <v>80</v>
      </c>
    </row>
    <row r="13" spans="2:10" x14ac:dyDescent="0.2">
      <c r="B13" s="59">
        <v>3</v>
      </c>
      <c r="C13" s="59" t="s">
        <v>35</v>
      </c>
      <c r="D13" s="13" t="s">
        <v>46</v>
      </c>
      <c r="E13" s="18">
        <v>52</v>
      </c>
      <c r="F13" s="19">
        <v>73</v>
      </c>
      <c r="G13" s="77">
        <v>73</v>
      </c>
      <c r="H13" s="77"/>
      <c r="I13" s="1">
        <v>3</v>
      </c>
      <c r="J13" s="1">
        <v>73</v>
      </c>
    </row>
    <row r="14" spans="2:10" x14ac:dyDescent="0.2">
      <c r="B14" s="59">
        <v>4</v>
      </c>
      <c r="C14" s="59" t="s">
        <v>68</v>
      </c>
      <c r="D14" s="13" t="s">
        <v>80</v>
      </c>
      <c r="E14" s="18">
        <v>67</v>
      </c>
      <c r="F14" s="19">
        <v>71</v>
      </c>
      <c r="G14" s="77">
        <v>71</v>
      </c>
      <c r="H14" s="77"/>
      <c r="I14" s="1">
        <v>4</v>
      </c>
      <c r="J14" s="1">
        <v>71</v>
      </c>
    </row>
    <row r="15" spans="2:10" x14ac:dyDescent="0.2">
      <c r="B15" s="59">
        <v>5</v>
      </c>
      <c r="C15" s="59" t="s">
        <v>67</v>
      </c>
      <c r="D15" s="13" t="s">
        <v>76</v>
      </c>
      <c r="E15" s="18">
        <v>70</v>
      </c>
      <c r="F15" s="19">
        <v>68</v>
      </c>
      <c r="G15" s="77">
        <v>70</v>
      </c>
      <c r="H15" s="77"/>
      <c r="I15" s="1">
        <v>5</v>
      </c>
      <c r="J15" s="1">
        <v>70</v>
      </c>
    </row>
    <row r="16" spans="2:10" x14ac:dyDescent="0.2">
      <c r="B16" s="59">
        <v>6</v>
      </c>
      <c r="C16" s="59" t="s">
        <v>63</v>
      </c>
      <c r="D16" s="13" t="s">
        <v>60</v>
      </c>
      <c r="E16" s="18">
        <v>0</v>
      </c>
      <c r="F16" s="19">
        <v>68</v>
      </c>
      <c r="G16" s="77">
        <v>68</v>
      </c>
      <c r="H16" s="77"/>
      <c r="I16" s="1">
        <v>6</v>
      </c>
      <c r="J16" s="1">
        <v>68</v>
      </c>
    </row>
    <row r="17" spans="2:10" x14ac:dyDescent="0.2">
      <c r="B17" s="59">
        <v>7</v>
      </c>
      <c r="C17" s="59" t="s">
        <v>45</v>
      </c>
      <c r="D17" s="13" t="s">
        <v>59</v>
      </c>
      <c r="E17" s="18">
        <v>67</v>
      </c>
      <c r="F17" s="19">
        <v>60</v>
      </c>
      <c r="G17" s="77">
        <v>67</v>
      </c>
      <c r="H17" s="77"/>
      <c r="I17" s="1">
        <v>7</v>
      </c>
      <c r="J17" s="1">
        <v>67</v>
      </c>
    </row>
    <row r="18" spans="2:10" x14ac:dyDescent="0.2">
      <c r="B18" s="59">
        <v>8</v>
      </c>
      <c r="C18" s="59" t="s">
        <v>69</v>
      </c>
      <c r="D18" s="13" t="s">
        <v>110</v>
      </c>
      <c r="E18" s="18">
        <v>58</v>
      </c>
      <c r="F18" s="19">
        <v>67</v>
      </c>
      <c r="G18" s="77">
        <v>67</v>
      </c>
      <c r="H18" s="77"/>
      <c r="I18" s="1">
        <v>8</v>
      </c>
      <c r="J18" s="1">
        <v>67</v>
      </c>
    </row>
    <row r="19" spans="2:10" x14ac:dyDescent="0.2">
      <c r="B19" s="59">
        <v>9</v>
      </c>
      <c r="C19" s="59" t="s">
        <v>43</v>
      </c>
      <c r="D19" s="13" t="s">
        <v>57</v>
      </c>
      <c r="E19" s="18">
        <v>67</v>
      </c>
      <c r="F19" s="19">
        <v>55</v>
      </c>
      <c r="G19" s="77">
        <v>67</v>
      </c>
      <c r="H19" s="77"/>
      <c r="I19" s="1">
        <v>9</v>
      </c>
      <c r="J19" s="1">
        <v>67</v>
      </c>
    </row>
    <row r="20" spans="2:10" x14ac:dyDescent="0.2">
      <c r="B20" s="59">
        <v>10</v>
      </c>
      <c r="C20" s="59" t="s">
        <v>37</v>
      </c>
      <c r="D20" s="13" t="s">
        <v>50</v>
      </c>
      <c r="E20" s="18">
        <v>58</v>
      </c>
      <c r="F20" s="19">
        <v>53</v>
      </c>
      <c r="G20" s="77">
        <v>58</v>
      </c>
      <c r="H20" s="77"/>
      <c r="I20" s="1">
        <v>10</v>
      </c>
      <c r="J20" s="1">
        <v>58</v>
      </c>
    </row>
    <row r="21" spans="2:10" x14ac:dyDescent="0.2">
      <c r="B21" s="59">
        <v>11</v>
      </c>
      <c r="C21" s="59" t="s">
        <v>41</v>
      </c>
      <c r="D21" s="13" t="s">
        <v>81</v>
      </c>
      <c r="E21" s="18">
        <v>52</v>
      </c>
      <c r="F21" s="19">
        <v>0</v>
      </c>
      <c r="G21" s="77">
        <v>52</v>
      </c>
      <c r="H21" s="77"/>
      <c r="I21" s="1">
        <v>11</v>
      </c>
      <c r="J21" s="1">
        <v>52</v>
      </c>
    </row>
    <row r="22" spans="2:10" x14ac:dyDescent="0.2">
      <c r="B22" s="59">
        <v>12</v>
      </c>
      <c r="C22" s="59" t="s">
        <v>64</v>
      </c>
      <c r="D22" s="13" t="s">
        <v>109</v>
      </c>
      <c r="E22" s="18">
        <v>0</v>
      </c>
      <c r="F22" s="19">
        <v>44</v>
      </c>
      <c r="G22" s="77">
        <v>44</v>
      </c>
      <c r="H22" s="77"/>
      <c r="I22" s="1">
        <v>12</v>
      </c>
      <c r="J22" s="1">
        <v>44</v>
      </c>
    </row>
    <row r="23" spans="2:10" ht="16" thickBot="1" x14ac:dyDescent="0.25">
      <c r="B23" s="90">
        <v>13</v>
      </c>
      <c r="C23" s="90" t="s">
        <v>91</v>
      </c>
      <c r="D23" s="91" t="s">
        <v>108</v>
      </c>
      <c r="E23" s="92">
        <v>0</v>
      </c>
      <c r="F23" s="93">
        <v>43</v>
      </c>
      <c r="G23" s="94">
        <v>43</v>
      </c>
      <c r="H23" s="77"/>
      <c r="I23" s="1">
        <v>13</v>
      </c>
      <c r="J23" s="1">
        <v>43</v>
      </c>
    </row>
    <row r="24" spans="2:10" x14ac:dyDescent="0.2">
      <c r="B24" s="59">
        <v>14</v>
      </c>
      <c r="C24" s="59" t="s">
        <v>39</v>
      </c>
      <c r="D24" s="13" t="s">
        <v>52</v>
      </c>
      <c r="E24" s="18">
        <v>0</v>
      </c>
      <c r="F24" s="19">
        <v>0</v>
      </c>
      <c r="G24" s="77">
        <v>0</v>
      </c>
      <c r="H24" s="77"/>
      <c r="I24" s="1">
        <v>14</v>
      </c>
      <c r="J24" s="1" t="s">
        <v>114</v>
      </c>
    </row>
    <row r="25" spans="2:10" ht="16" hidden="1" thickBot="1" x14ac:dyDescent="0.25">
      <c r="B25" s="90">
        <v>15</v>
      </c>
      <c r="C25" s="90" t="e">
        <v>#NUM!</v>
      </c>
      <c r="D25" s="91" t="e">
        <v>#NUM!</v>
      </c>
      <c r="E25" s="92" t="e">
        <v>#NUM!</v>
      </c>
      <c r="F25" s="93" t="e">
        <v>#NUM!</v>
      </c>
      <c r="G25" s="94" t="e">
        <v>#NUM!</v>
      </c>
      <c r="H25" s="77"/>
      <c r="I25" s="1">
        <v>15</v>
      </c>
      <c r="J25" s="1" t="e">
        <v>#NUM!</v>
      </c>
    </row>
    <row r="26" spans="2:10" hidden="1" x14ac:dyDescent="0.2">
      <c r="B26" s="59">
        <v>16</v>
      </c>
      <c r="C26" s="59" t="e">
        <v>#NUM!</v>
      </c>
      <c r="D26" s="13" t="e">
        <v>#NUM!</v>
      </c>
      <c r="E26" s="18" t="e">
        <v>#NUM!</v>
      </c>
      <c r="F26" s="19" t="e">
        <v>#NUM!</v>
      </c>
      <c r="G26" s="77" t="e">
        <v>#NUM!</v>
      </c>
      <c r="H26" s="77"/>
      <c r="I26" s="1">
        <v>16</v>
      </c>
      <c r="J26" s="1" t="e">
        <v>#NUM!</v>
      </c>
    </row>
    <row r="27" spans="2:10" hidden="1" x14ac:dyDescent="0.2">
      <c r="B27" s="59">
        <v>17</v>
      </c>
      <c r="C27" s="59" t="e">
        <v>#NUM!</v>
      </c>
      <c r="D27" s="13" t="e">
        <v>#NUM!</v>
      </c>
      <c r="E27" s="18" t="e">
        <v>#NUM!</v>
      </c>
      <c r="F27" s="19" t="e">
        <v>#NUM!</v>
      </c>
      <c r="G27" s="77" t="e">
        <v>#NUM!</v>
      </c>
      <c r="H27" s="77"/>
      <c r="I27" s="1">
        <v>17</v>
      </c>
      <c r="J27" s="1" t="e">
        <v>#NUM!</v>
      </c>
    </row>
    <row r="28" spans="2:10" hidden="1" x14ac:dyDescent="0.2">
      <c r="B28" s="59">
        <v>18</v>
      </c>
      <c r="C28" s="59" t="e">
        <v>#NUM!</v>
      </c>
      <c r="D28" s="13" t="e">
        <v>#NUM!</v>
      </c>
      <c r="E28" s="18" t="e">
        <v>#NUM!</v>
      </c>
      <c r="F28" s="19" t="e">
        <v>#NUM!</v>
      </c>
      <c r="G28" s="77" t="e">
        <v>#NUM!</v>
      </c>
      <c r="H28" s="77"/>
      <c r="I28" s="1">
        <v>18</v>
      </c>
      <c r="J28" s="1" t="e">
        <v>#NUM!</v>
      </c>
    </row>
    <row r="29" spans="2:10" hidden="1" x14ac:dyDescent="0.2">
      <c r="B29" s="59">
        <v>19</v>
      </c>
      <c r="C29" s="59" t="e">
        <v>#NUM!</v>
      </c>
      <c r="D29" s="13" t="e">
        <v>#NUM!</v>
      </c>
      <c r="E29" s="18" t="e">
        <v>#NUM!</v>
      </c>
      <c r="F29" s="19" t="e">
        <v>#NUM!</v>
      </c>
      <c r="G29" s="77" t="e">
        <v>#NUM!</v>
      </c>
      <c r="H29" s="77"/>
      <c r="I29" s="1">
        <v>19</v>
      </c>
      <c r="J29" s="1" t="e">
        <v>#NUM!</v>
      </c>
    </row>
    <row r="30" spans="2:10" hidden="1" x14ac:dyDescent="0.2">
      <c r="B30" s="59">
        <v>20</v>
      </c>
      <c r="C30" s="59" t="e">
        <v>#NUM!</v>
      </c>
      <c r="D30" s="13" t="e">
        <v>#NUM!</v>
      </c>
      <c r="E30" s="18" t="e">
        <v>#NUM!</v>
      </c>
      <c r="F30" s="19" t="e">
        <v>#NUM!</v>
      </c>
      <c r="G30" s="77" t="e">
        <v>#NUM!</v>
      </c>
      <c r="H30" s="77"/>
      <c r="I30" s="1">
        <v>20</v>
      </c>
      <c r="J30" s="1" t="e">
        <v>#NUM!</v>
      </c>
    </row>
    <row r="31" spans="2:10" hidden="1" x14ac:dyDescent="0.2">
      <c r="B31" s="59">
        <v>21</v>
      </c>
      <c r="C31" s="59" t="e">
        <v>#NUM!</v>
      </c>
      <c r="D31" s="13" t="e">
        <v>#NUM!</v>
      </c>
      <c r="E31" s="18" t="e">
        <v>#NUM!</v>
      </c>
      <c r="F31" s="19" t="e">
        <v>#NUM!</v>
      </c>
      <c r="G31" s="77" t="e">
        <v>#NUM!</v>
      </c>
      <c r="H31" s="77"/>
      <c r="I31" s="1">
        <v>21</v>
      </c>
      <c r="J31" s="1" t="e">
        <v>#NUM!</v>
      </c>
    </row>
    <row r="32" spans="2:10" hidden="1" x14ac:dyDescent="0.2">
      <c r="B32" s="59">
        <v>22</v>
      </c>
      <c r="C32" s="59" t="e">
        <v>#NUM!</v>
      </c>
      <c r="D32" s="13" t="e">
        <v>#NUM!</v>
      </c>
      <c r="E32" s="18" t="e">
        <v>#NUM!</v>
      </c>
      <c r="F32" s="19" t="e">
        <v>#NUM!</v>
      </c>
      <c r="G32" s="77" t="e">
        <v>#NUM!</v>
      </c>
      <c r="H32" s="77"/>
      <c r="I32" s="1">
        <v>22</v>
      </c>
      <c r="J32" s="1" t="e">
        <v>#NUM!</v>
      </c>
    </row>
    <row r="33" spans="2:10" hidden="1" x14ac:dyDescent="0.2">
      <c r="B33" s="59">
        <v>23</v>
      </c>
      <c r="C33" s="59" t="e">
        <v>#NUM!</v>
      </c>
      <c r="D33" s="13" t="e">
        <v>#NUM!</v>
      </c>
      <c r="E33" s="18" t="e">
        <v>#NUM!</v>
      </c>
      <c r="F33" s="19" t="e">
        <v>#NUM!</v>
      </c>
      <c r="G33" s="77" t="e">
        <v>#NUM!</v>
      </c>
      <c r="H33" s="77"/>
      <c r="I33" s="1">
        <v>23</v>
      </c>
      <c r="J33" s="1" t="e">
        <v>#NUM!</v>
      </c>
    </row>
    <row r="34" spans="2:10" hidden="1" x14ac:dyDescent="0.2">
      <c r="B34" s="59">
        <v>24</v>
      </c>
      <c r="C34" s="59" t="e">
        <v>#NUM!</v>
      </c>
      <c r="D34" s="13" t="e">
        <v>#NUM!</v>
      </c>
      <c r="E34" s="18" t="e">
        <v>#NUM!</v>
      </c>
      <c r="F34" s="19" t="e">
        <v>#NUM!</v>
      </c>
      <c r="G34" s="77" t="e">
        <v>#NUM!</v>
      </c>
      <c r="H34" s="77"/>
      <c r="I34" s="1">
        <v>24</v>
      </c>
      <c r="J34" s="1" t="e">
        <v>#NUM!</v>
      </c>
    </row>
    <row r="35" spans="2:10" hidden="1" x14ac:dyDescent="0.2">
      <c r="B35" s="59">
        <v>25</v>
      </c>
      <c r="C35" s="59" t="e">
        <v>#NUM!</v>
      </c>
      <c r="D35" s="13" t="e">
        <v>#NUM!</v>
      </c>
      <c r="E35" s="18" t="e">
        <v>#NUM!</v>
      </c>
      <c r="F35" s="19" t="e">
        <v>#NUM!</v>
      </c>
      <c r="G35" s="77" t="e">
        <v>#NUM!</v>
      </c>
      <c r="H35" s="77"/>
      <c r="I35" s="1">
        <v>25</v>
      </c>
      <c r="J35" s="1" t="e">
        <v>#NUM!</v>
      </c>
    </row>
    <row r="36" spans="2:10" hidden="1" x14ac:dyDescent="0.2">
      <c r="B36" s="59">
        <v>26</v>
      </c>
      <c r="C36" s="59" t="e">
        <v>#NUM!</v>
      </c>
      <c r="D36" s="13" t="e">
        <v>#NUM!</v>
      </c>
      <c r="E36" s="18" t="e">
        <v>#NUM!</v>
      </c>
      <c r="F36" s="19" t="e">
        <v>#NUM!</v>
      </c>
      <c r="G36" s="77" t="e">
        <v>#NUM!</v>
      </c>
      <c r="H36" s="77"/>
      <c r="I36" s="1">
        <v>26</v>
      </c>
      <c r="J36" s="1" t="e">
        <v>#NUM!</v>
      </c>
    </row>
    <row r="37" spans="2:10" hidden="1" x14ac:dyDescent="0.2">
      <c r="B37" s="59">
        <v>27</v>
      </c>
      <c r="C37" s="59" t="e">
        <v>#NUM!</v>
      </c>
      <c r="D37" s="13" t="e">
        <v>#NUM!</v>
      </c>
      <c r="E37" s="18" t="e">
        <v>#NUM!</v>
      </c>
      <c r="F37" s="19" t="e">
        <v>#NUM!</v>
      </c>
      <c r="G37" s="77" t="e">
        <v>#NUM!</v>
      </c>
      <c r="H37" s="77"/>
      <c r="I37" s="1">
        <v>27</v>
      </c>
      <c r="J37" s="1" t="e">
        <v>#NUM!</v>
      </c>
    </row>
    <row r="38" spans="2:10" hidden="1" x14ac:dyDescent="0.2">
      <c r="B38" s="59">
        <v>28</v>
      </c>
      <c r="C38" s="59" t="e">
        <v>#NUM!</v>
      </c>
      <c r="D38" s="13" t="e">
        <v>#NUM!</v>
      </c>
      <c r="E38" s="18" t="e">
        <v>#NUM!</v>
      </c>
      <c r="F38" s="19" t="e">
        <v>#NUM!</v>
      </c>
      <c r="G38" s="77" t="e">
        <v>#NUM!</v>
      </c>
      <c r="H38" s="77"/>
      <c r="I38" s="1">
        <v>28</v>
      </c>
      <c r="J38" s="1" t="e">
        <v>#NUM!</v>
      </c>
    </row>
    <row r="39" spans="2:10" hidden="1" x14ac:dyDescent="0.2">
      <c r="B39" s="59">
        <v>29</v>
      </c>
      <c r="C39" s="59" t="e">
        <v>#NUM!</v>
      </c>
      <c r="D39" s="13" t="e">
        <v>#NUM!</v>
      </c>
      <c r="E39" s="18" t="e">
        <v>#NUM!</v>
      </c>
      <c r="F39" s="19" t="e">
        <v>#NUM!</v>
      </c>
      <c r="G39" s="77" t="e">
        <v>#NUM!</v>
      </c>
      <c r="H39" s="77"/>
      <c r="I39" s="1">
        <v>29</v>
      </c>
      <c r="J39" s="1" t="e">
        <v>#NUM!</v>
      </c>
    </row>
    <row r="40" spans="2:10" hidden="1" x14ac:dyDescent="0.2">
      <c r="B40" s="59">
        <v>30</v>
      </c>
      <c r="C40" s="59" t="e">
        <v>#NUM!</v>
      </c>
      <c r="D40" s="13" t="e">
        <v>#NUM!</v>
      </c>
      <c r="E40" s="18" t="e">
        <v>#NUM!</v>
      </c>
      <c r="F40" s="19" t="e">
        <v>#NUM!</v>
      </c>
      <c r="G40" s="77" t="e">
        <v>#NUM!</v>
      </c>
      <c r="H40" s="77"/>
      <c r="I40" s="1">
        <v>30</v>
      </c>
      <c r="J40" s="1" t="e">
        <v>#NUM!</v>
      </c>
    </row>
    <row r="41" spans="2:10" hidden="1" x14ac:dyDescent="0.2">
      <c r="B41" s="59">
        <v>31</v>
      </c>
      <c r="C41" s="59" t="e">
        <v>#NUM!</v>
      </c>
      <c r="D41" s="13" t="e">
        <v>#NUM!</v>
      </c>
      <c r="E41" s="18" t="e">
        <v>#NUM!</v>
      </c>
      <c r="F41" s="19" t="e">
        <v>#NUM!</v>
      </c>
      <c r="G41" s="77" t="e">
        <v>#NUM!</v>
      </c>
      <c r="H41" s="77"/>
      <c r="I41" s="1">
        <v>31</v>
      </c>
      <c r="J41" s="1" t="e">
        <v>#NUM!</v>
      </c>
    </row>
    <row r="42" spans="2:10" hidden="1" x14ac:dyDescent="0.2">
      <c r="B42" s="59">
        <v>32</v>
      </c>
      <c r="C42" s="59" t="e">
        <v>#NUM!</v>
      </c>
      <c r="D42" s="13" t="e">
        <v>#NUM!</v>
      </c>
      <c r="E42" s="18" t="e">
        <v>#NUM!</v>
      </c>
      <c r="F42" s="19" t="e">
        <v>#NUM!</v>
      </c>
      <c r="G42" s="77" t="e">
        <v>#NUM!</v>
      </c>
      <c r="H42" s="77"/>
      <c r="I42" s="1">
        <v>32</v>
      </c>
      <c r="J42" s="1" t="e">
        <v>#NUM!</v>
      </c>
    </row>
    <row r="43" spans="2:10" hidden="1" x14ac:dyDescent="0.2">
      <c r="B43" s="59">
        <v>33</v>
      </c>
      <c r="C43" s="59" t="e">
        <v>#NUM!</v>
      </c>
      <c r="D43" s="13" t="e">
        <v>#NUM!</v>
      </c>
      <c r="E43" s="18" t="e">
        <v>#NUM!</v>
      </c>
      <c r="F43" s="19" t="e">
        <v>#NUM!</v>
      </c>
      <c r="G43" s="77" t="e">
        <v>#NUM!</v>
      </c>
      <c r="H43" s="77"/>
      <c r="I43" s="1">
        <v>33</v>
      </c>
      <c r="J43" s="1" t="e">
        <v>#NUM!</v>
      </c>
    </row>
    <row r="44" spans="2:10" hidden="1" x14ac:dyDescent="0.2">
      <c r="B44" s="59">
        <v>34</v>
      </c>
      <c r="C44" s="59" t="e">
        <v>#NUM!</v>
      </c>
      <c r="D44" s="13" t="e">
        <v>#NUM!</v>
      </c>
      <c r="E44" s="18" t="e">
        <v>#NUM!</v>
      </c>
      <c r="F44" s="19" t="e">
        <v>#NUM!</v>
      </c>
      <c r="G44" s="77" t="e">
        <v>#NUM!</v>
      </c>
      <c r="H44" s="77"/>
      <c r="I44" s="1">
        <v>34</v>
      </c>
      <c r="J44" s="1" t="e">
        <v>#NUM!</v>
      </c>
    </row>
    <row r="45" spans="2:10" hidden="1" x14ac:dyDescent="0.2">
      <c r="B45" s="59">
        <v>35</v>
      </c>
      <c r="C45" s="59" t="e">
        <v>#NUM!</v>
      </c>
      <c r="D45" s="13" t="e">
        <v>#NUM!</v>
      </c>
      <c r="E45" s="18" t="e">
        <v>#NUM!</v>
      </c>
      <c r="F45" s="19" t="e">
        <v>#NUM!</v>
      </c>
      <c r="G45" s="77" t="e">
        <v>#NUM!</v>
      </c>
      <c r="H45" s="77"/>
      <c r="I45" s="1">
        <v>35</v>
      </c>
      <c r="J45" s="1" t="e">
        <v>#NUM!</v>
      </c>
    </row>
    <row r="46" spans="2:10" hidden="1" x14ac:dyDescent="0.2">
      <c r="B46" s="59">
        <v>36</v>
      </c>
      <c r="C46" s="59" t="e">
        <v>#NUM!</v>
      </c>
      <c r="D46" s="13" t="e">
        <v>#NUM!</v>
      </c>
      <c r="E46" s="18" t="e">
        <v>#NUM!</v>
      </c>
      <c r="F46" s="19" t="e">
        <v>#NUM!</v>
      </c>
      <c r="G46" s="77" t="e">
        <v>#NUM!</v>
      </c>
      <c r="H46" s="77"/>
      <c r="I46" s="1">
        <v>36</v>
      </c>
      <c r="J46" s="1" t="e">
        <v>#NUM!</v>
      </c>
    </row>
    <row r="47" spans="2:10" hidden="1" x14ac:dyDescent="0.2">
      <c r="B47" s="59">
        <v>37</v>
      </c>
      <c r="C47" s="59" t="e">
        <v>#NUM!</v>
      </c>
      <c r="D47" s="13" t="e">
        <v>#NUM!</v>
      </c>
      <c r="E47" s="18" t="e">
        <v>#NUM!</v>
      </c>
      <c r="F47" s="19" t="e">
        <v>#NUM!</v>
      </c>
      <c r="G47" s="77" t="e">
        <v>#NUM!</v>
      </c>
      <c r="H47" s="77"/>
      <c r="I47" s="1">
        <v>37</v>
      </c>
      <c r="J47" s="1" t="e">
        <v>#NUM!</v>
      </c>
    </row>
    <row r="48" spans="2:10" hidden="1" x14ac:dyDescent="0.2">
      <c r="B48" s="59">
        <v>38</v>
      </c>
      <c r="C48" s="59" t="e">
        <v>#NUM!</v>
      </c>
      <c r="D48" s="13" t="e">
        <v>#NUM!</v>
      </c>
      <c r="E48" s="18" t="e">
        <v>#NUM!</v>
      </c>
      <c r="F48" s="19" t="e">
        <v>#NUM!</v>
      </c>
      <c r="G48" s="77" t="e">
        <v>#NUM!</v>
      </c>
      <c r="H48" s="77"/>
      <c r="I48" s="1">
        <v>38</v>
      </c>
      <c r="J48" s="1" t="e">
        <v>#NUM!</v>
      </c>
    </row>
    <row r="49" spans="2:10" hidden="1" x14ac:dyDescent="0.2">
      <c r="B49" s="59">
        <v>39</v>
      </c>
      <c r="C49" s="59" t="e">
        <v>#NUM!</v>
      </c>
      <c r="D49" s="13" t="e">
        <v>#NUM!</v>
      </c>
      <c r="E49" s="18" t="e">
        <v>#NUM!</v>
      </c>
      <c r="F49" s="19" t="e">
        <v>#NUM!</v>
      </c>
      <c r="G49" s="77" t="e">
        <v>#NUM!</v>
      </c>
      <c r="H49" s="77"/>
      <c r="I49" s="1">
        <v>39</v>
      </c>
      <c r="J49" s="1" t="e">
        <v>#NUM!</v>
      </c>
    </row>
    <row r="50" spans="2:10" ht="9" customHeight="1" x14ac:dyDescent="0.2">
      <c r="B50" s="76"/>
      <c r="C50" s="59"/>
    </row>
    <row r="51" spans="2:10" x14ac:dyDescent="0.2">
      <c r="B51" s="76" t="s">
        <v>113</v>
      </c>
      <c r="C51" s="84"/>
      <c r="D51" s="14"/>
    </row>
    <row r="52" spans="2:10" x14ac:dyDescent="0.2">
      <c r="B52" s="85"/>
      <c r="C52" s="59"/>
    </row>
    <row r="53" spans="2:10" x14ac:dyDescent="0.2">
      <c r="B53" s="86" t="s">
        <v>6</v>
      </c>
      <c r="C53" s="59"/>
      <c r="E53" s="1"/>
      <c r="F53" s="15" t="s">
        <v>105</v>
      </c>
    </row>
    <row r="54" spans="2:10" x14ac:dyDescent="0.2">
      <c r="B54" s="86"/>
      <c r="C54" s="59"/>
      <c r="D54" s="2"/>
      <c r="E54" s="1"/>
      <c r="F54" s="3"/>
    </row>
    <row r="55" spans="2:10" x14ac:dyDescent="0.2">
      <c r="B55" s="2"/>
      <c r="D55" s="2"/>
      <c r="E55" s="1"/>
      <c r="F55" s="3"/>
    </row>
    <row r="56" spans="2:10" x14ac:dyDescent="0.2">
      <c r="B56" s="2" t="s">
        <v>5</v>
      </c>
      <c r="E56" s="1"/>
      <c r="F56" s="16" t="s">
        <v>7</v>
      </c>
    </row>
    <row r="64" spans="2:10" ht="17" x14ac:dyDescent="0.2">
      <c r="C64" s="7"/>
      <c r="D64" s="7"/>
    </row>
    <row r="65" spans="3:4" x14ac:dyDescent="0.2">
      <c r="C65" s="1"/>
      <c r="D65" s="6"/>
    </row>
    <row r="66" spans="3:4" x14ac:dyDescent="0.2">
      <c r="C66" s="8"/>
      <c r="D66" s="8"/>
    </row>
    <row r="67" spans="3:4" x14ac:dyDescent="0.2">
      <c r="C67" s="9"/>
      <c r="D67" s="9"/>
    </row>
    <row r="68" spans="3:4" x14ac:dyDescent="0.2">
      <c r="C68" s="1"/>
      <c r="D68" s="6"/>
    </row>
    <row r="69" spans="3:4" ht="16" x14ac:dyDescent="0.2">
      <c r="C69" s="36"/>
      <c r="D69" s="36"/>
    </row>
    <row r="70" spans="3:4" ht="16" x14ac:dyDescent="0.2">
      <c r="C70" s="10"/>
      <c r="D70" s="10"/>
    </row>
  </sheetData>
  <mergeCells count="7">
    <mergeCell ref="D8:G8"/>
    <mergeCell ref="D7:G7"/>
    <mergeCell ref="D2:G2"/>
    <mergeCell ref="D3:G3"/>
    <mergeCell ref="D4:G4"/>
    <mergeCell ref="D5:G5"/>
    <mergeCell ref="D6:G6"/>
  </mergeCells>
  <conditionalFormatting sqref="J11:J49">
    <cfRule type="cellIs" dxfId="1" priority="13" stopIfTrue="1" operator="equal">
      <formula>""</formula>
    </cfRule>
    <cfRule type="duplicateValues" dxfId="0" priority="14"/>
  </conditionalFormatting>
  <pageMargins left="0.25" right="0.25" top="0.75" bottom="0.75" header="0.3" footer="0.3"/>
  <pageSetup paperSize="9" orientation="portrait" horizontalDpi="0" verticalDpi="0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D47C1-5FD2-AA4C-A529-24DBBC6EF2A6}">
  <sheetPr>
    <pageSetUpPr fitToPage="1"/>
  </sheetPr>
  <dimension ref="A2:U36"/>
  <sheetViews>
    <sheetView workbookViewId="0">
      <selection activeCell="F33" sqref="F33"/>
    </sheetView>
  </sheetViews>
  <sheetFormatPr baseColWidth="10" defaultColWidth="11" defaultRowHeight="14" x14ac:dyDescent="0.2"/>
  <cols>
    <col min="1" max="1" width="3.33203125" style="20" customWidth="1"/>
    <col min="2" max="2" width="5" style="20" customWidth="1"/>
    <col min="3" max="3" width="20.5" style="34" customWidth="1"/>
    <col min="4" max="4" width="3.33203125" style="20" customWidth="1"/>
    <col min="5" max="5" width="4.1640625" style="20" customWidth="1"/>
    <col min="6" max="6" width="16.5" style="34" customWidth="1"/>
    <col min="7" max="7" width="3.33203125" style="20" customWidth="1"/>
    <col min="8" max="8" width="4.33203125" style="20" customWidth="1"/>
    <col min="9" max="9" width="16.5" style="34" customWidth="1"/>
    <col min="10" max="10" width="3.33203125" style="20" customWidth="1"/>
    <col min="11" max="11" width="4.33203125" style="20" customWidth="1"/>
    <col min="12" max="12" width="16.5" style="21" customWidth="1"/>
    <col min="13" max="13" width="3.33203125" style="20" customWidth="1"/>
    <col min="14" max="14" width="4.33203125" style="20" customWidth="1"/>
    <col min="15" max="15" width="16.5" style="34" customWidth="1"/>
    <col min="16" max="16" width="3.33203125" style="20" customWidth="1"/>
    <col min="17" max="17" width="4.5" style="20" customWidth="1"/>
    <col min="18" max="18" width="16.5" style="34" customWidth="1"/>
    <col min="19" max="19" width="4" style="21" customWidth="1"/>
    <col min="20" max="20" width="4.83203125" style="21" customWidth="1"/>
    <col min="21" max="21" width="16.5" style="34" customWidth="1"/>
    <col min="22" max="16384" width="11" style="21"/>
  </cols>
  <sheetData>
    <row r="2" spans="1:21" ht="17" x14ac:dyDescent="0.2">
      <c r="H2" s="120" t="s">
        <v>112</v>
      </c>
      <c r="I2" s="120"/>
      <c r="J2" s="120"/>
      <c r="K2" s="120"/>
      <c r="L2" s="120"/>
      <c r="M2" s="120"/>
      <c r="N2" s="120"/>
      <c r="O2" s="120"/>
    </row>
    <row r="3" spans="1:21" x14ac:dyDescent="0.2">
      <c r="H3" s="121" t="s">
        <v>107</v>
      </c>
      <c r="I3" s="121"/>
      <c r="J3" s="121"/>
      <c r="K3" s="121"/>
      <c r="L3" s="121"/>
      <c r="M3" s="121"/>
      <c r="N3" s="121"/>
      <c r="O3" s="121"/>
    </row>
    <row r="4" spans="1:21" x14ac:dyDescent="0.2">
      <c r="H4" s="122" t="s">
        <v>104</v>
      </c>
      <c r="I4" s="122"/>
      <c r="J4" s="122"/>
      <c r="K4" s="122"/>
      <c r="L4" s="122"/>
      <c r="M4" s="122"/>
      <c r="N4" s="122"/>
      <c r="O4" s="122"/>
    </row>
    <row r="5" spans="1:21" ht="6" customHeight="1" x14ac:dyDescent="0.2">
      <c r="H5" s="34"/>
      <c r="J5" s="34"/>
      <c r="K5" s="34"/>
      <c r="L5" s="34"/>
      <c r="M5" s="34"/>
      <c r="N5" s="34"/>
    </row>
    <row r="6" spans="1:21" ht="15" customHeight="1" x14ac:dyDescent="0.2">
      <c r="H6" s="120" t="s">
        <v>34</v>
      </c>
      <c r="I6" s="120"/>
      <c r="J6" s="120"/>
      <c r="K6" s="120"/>
      <c r="L6" s="120"/>
      <c r="M6" s="120"/>
      <c r="N6" s="120"/>
      <c r="O6" s="120"/>
    </row>
    <row r="7" spans="1:21" s="57" customFormat="1" ht="20" customHeight="1" x14ac:dyDescent="0.2">
      <c r="B7" s="33"/>
      <c r="C7" s="32" t="s">
        <v>22</v>
      </c>
      <c r="E7" s="33"/>
      <c r="F7" s="32" t="s">
        <v>23</v>
      </c>
      <c r="H7" s="33"/>
      <c r="I7" s="32" t="s">
        <v>24</v>
      </c>
      <c r="O7" s="32" t="s">
        <v>24</v>
      </c>
      <c r="Q7" s="33"/>
      <c r="R7" s="32" t="s">
        <v>23</v>
      </c>
      <c r="U7" s="32" t="s">
        <v>22</v>
      </c>
    </row>
    <row r="8" spans="1:21" s="57" customFormat="1" ht="6" customHeight="1" x14ac:dyDescent="0.2">
      <c r="B8" s="33"/>
      <c r="C8" s="32"/>
      <c r="E8" s="33"/>
      <c r="F8" s="32"/>
      <c r="H8" s="33"/>
      <c r="I8" s="32"/>
      <c r="O8" s="32"/>
      <c r="Q8" s="33"/>
      <c r="R8" s="32"/>
      <c r="U8" s="32"/>
    </row>
    <row r="9" spans="1:21" ht="20" customHeight="1" x14ac:dyDescent="0.2">
      <c r="A9" s="22">
        <v>1</v>
      </c>
      <c r="B9" s="74" t="s">
        <v>40</v>
      </c>
      <c r="C9" s="74" t="s">
        <v>53</v>
      </c>
      <c r="J9" s="21"/>
      <c r="K9" s="21"/>
      <c r="M9" s="21"/>
      <c r="N9" s="21"/>
      <c r="S9" s="22">
        <v>2</v>
      </c>
      <c r="T9" s="74" t="s">
        <v>36</v>
      </c>
      <c r="U9" s="74" t="s">
        <v>49</v>
      </c>
    </row>
    <row r="10" spans="1:21" ht="20" customHeight="1" x14ac:dyDescent="0.2">
      <c r="A10" s="22">
        <v>16</v>
      </c>
      <c r="B10" s="99"/>
      <c r="C10" s="99"/>
      <c r="J10" s="21"/>
      <c r="K10" s="21"/>
      <c r="M10" s="21"/>
      <c r="N10" s="21"/>
      <c r="S10" s="22">
        <v>15</v>
      </c>
      <c r="T10" s="99"/>
      <c r="U10" s="99"/>
    </row>
    <row r="11" spans="1:21" ht="20" customHeight="1" x14ac:dyDescent="0.2">
      <c r="D11" s="24"/>
      <c r="J11" s="21"/>
      <c r="K11" s="21"/>
      <c r="L11" s="58"/>
      <c r="S11" s="70"/>
      <c r="U11" s="35"/>
    </row>
    <row r="12" spans="1:21" ht="20" customHeight="1" x14ac:dyDescent="0.2">
      <c r="D12" s="22">
        <v>1</v>
      </c>
      <c r="E12" s="74" t="s">
        <v>40</v>
      </c>
      <c r="F12" s="74" t="s">
        <v>53</v>
      </c>
      <c r="J12" s="21"/>
      <c r="K12" s="21"/>
      <c r="P12" s="22">
        <v>2</v>
      </c>
      <c r="Q12" s="74" t="s">
        <v>36</v>
      </c>
      <c r="R12" s="74" t="s">
        <v>49</v>
      </c>
      <c r="U12" s="35"/>
    </row>
    <row r="13" spans="1:21" ht="20" customHeight="1" x14ac:dyDescent="0.2">
      <c r="D13" s="22">
        <v>9</v>
      </c>
      <c r="E13" s="74" t="s">
        <v>43</v>
      </c>
      <c r="F13" s="74" t="s">
        <v>57</v>
      </c>
      <c r="J13" s="26"/>
      <c r="K13" s="26"/>
      <c r="L13" s="27"/>
      <c r="P13" s="22">
        <v>7</v>
      </c>
      <c r="Q13" s="74" t="s">
        <v>45</v>
      </c>
      <c r="R13" s="74" t="s">
        <v>59</v>
      </c>
      <c r="U13" s="35"/>
    </row>
    <row r="14" spans="1:21" ht="20" customHeight="1" x14ac:dyDescent="0.2">
      <c r="D14" s="25"/>
      <c r="E14" s="26"/>
      <c r="F14" s="35"/>
      <c r="G14" s="25"/>
      <c r="J14" s="118" t="s">
        <v>25</v>
      </c>
      <c r="K14" s="118"/>
      <c r="L14" s="118"/>
      <c r="P14" s="28"/>
      <c r="S14" s="71"/>
      <c r="U14" s="35"/>
    </row>
    <row r="15" spans="1:21" ht="20" customHeight="1" x14ac:dyDescent="0.2">
      <c r="A15" s="22">
        <v>8</v>
      </c>
      <c r="B15" s="74" t="s">
        <v>69</v>
      </c>
      <c r="C15" s="74" t="s">
        <v>110</v>
      </c>
      <c r="G15" s="25"/>
      <c r="J15" s="22">
        <v>2</v>
      </c>
      <c r="K15" s="74" t="s">
        <v>36</v>
      </c>
      <c r="L15" s="74" t="s">
        <v>49</v>
      </c>
      <c r="P15" s="25"/>
      <c r="S15" s="22">
        <v>7</v>
      </c>
      <c r="T15" s="74" t="s">
        <v>45</v>
      </c>
      <c r="U15" s="74" t="s">
        <v>59</v>
      </c>
    </row>
    <row r="16" spans="1:21" ht="20" customHeight="1" x14ac:dyDescent="0.2">
      <c r="A16" s="22">
        <v>9</v>
      </c>
      <c r="B16" s="74" t="s">
        <v>43</v>
      </c>
      <c r="C16" s="74" t="s">
        <v>57</v>
      </c>
      <c r="G16" s="25"/>
      <c r="J16" s="22">
        <v>4</v>
      </c>
      <c r="K16" s="74" t="s">
        <v>68</v>
      </c>
      <c r="L16" s="74" t="s">
        <v>80</v>
      </c>
      <c r="P16" s="25"/>
      <c r="S16" s="22">
        <v>10</v>
      </c>
      <c r="T16" s="74" t="s">
        <v>37</v>
      </c>
      <c r="U16" s="74" t="s">
        <v>50</v>
      </c>
    </row>
    <row r="17" spans="1:21" ht="20" customHeight="1" x14ac:dyDescent="0.2">
      <c r="G17" s="25"/>
      <c r="J17" s="25"/>
      <c r="M17" s="24"/>
      <c r="P17" s="25"/>
    </row>
    <row r="18" spans="1:21" ht="20" customHeight="1" x14ac:dyDescent="0.2">
      <c r="D18" s="26"/>
      <c r="E18" s="26"/>
      <c r="F18" s="35"/>
      <c r="G18" s="22">
        <v>1</v>
      </c>
      <c r="H18" s="74" t="s">
        <v>40</v>
      </c>
      <c r="I18" s="74" t="s">
        <v>53</v>
      </c>
      <c r="M18" s="22">
        <v>2</v>
      </c>
      <c r="N18" s="74" t="s">
        <v>36</v>
      </c>
      <c r="O18" s="74" t="s">
        <v>49</v>
      </c>
    </row>
    <row r="19" spans="1:21" ht="20" customHeight="1" x14ac:dyDescent="0.2">
      <c r="D19" s="26"/>
      <c r="E19" s="26"/>
      <c r="F19" s="35"/>
      <c r="G19" s="22">
        <v>4</v>
      </c>
      <c r="H19" s="74" t="s">
        <v>68</v>
      </c>
      <c r="I19" s="74" t="s">
        <v>80</v>
      </c>
      <c r="L19" s="30"/>
      <c r="M19" s="22">
        <v>3</v>
      </c>
      <c r="N19" s="74" t="s">
        <v>35</v>
      </c>
      <c r="O19" s="74" t="s">
        <v>46</v>
      </c>
    </row>
    <row r="20" spans="1:21" ht="20" customHeight="1" x14ac:dyDescent="0.2">
      <c r="G20" s="25"/>
      <c r="J20" s="26"/>
      <c r="K20" s="26"/>
      <c r="L20" s="31"/>
      <c r="P20" s="25"/>
    </row>
    <row r="21" spans="1:21" ht="20" customHeight="1" x14ac:dyDescent="0.2">
      <c r="A21" s="22">
        <v>4</v>
      </c>
      <c r="B21" s="74" t="s">
        <v>68</v>
      </c>
      <c r="C21" s="74" t="s">
        <v>80</v>
      </c>
      <c r="G21" s="25"/>
      <c r="J21" s="119" t="s">
        <v>26</v>
      </c>
      <c r="K21" s="119"/>
      <c r="L21" s="119"/>
      <c r="P21" s="25"/>
      <c r="S21" s="22">
        <v>3</v>
      </c>
      <c r="T21" s="74" t="s">
        <v>35</v>
      </c>
      <c r="U21" s="74" t="s">
        <v>46</v>
      </c>
    </row>
    <row r="22" spans="1:21" ht="20" customHeight="1" x14ac:dyDescent="0.2">
      <c r="A22" s="22">
        <v>13</v>
      </c>
      <c r="B22" s="74" t="s">
        <v>91</v>
      </c>
      <c r="C22" s="74" t="s">
        <v>108</v>
      </c>
      <c r="G22" s="25"/>
      <c r="J22" s="22">
        <v>1</v>
      </c>
      <c r="K22" s="74" t="s">
        <v>40</v>
      </c>
      <c r="L22" s="74" t="s">
        <v>53</v>
      </c>
      <c r="P22" s="25"/>
      <c r="S22" s="22">
        <v>14</v>
      </c>
      <c r="T22" s="99"/>
      <c r="U22" s="99"/>
    </row>
    <row r="23" spans="1:21" ht="20" customHeight="1" x14ac:dyDescent="0.2">
      <c r="D23" s="25"/>
      <c r="G23" s="25"/>
      <c r="J23" s="22">
        <v>3</v>
      </c>
      <c r="K23" s="74" t="s">
        <v>35</v>
      </c>
      <c r="L23" s="74" t="s">
        <v>46</v>
      </c>
      <c r="P23" s="24"/>
      <c r="S23" s="70"/>
      <c r="U23" s="35"/>
    </row>
    <row r="24" spans="1:21" ht="20" customHeight="1" x14ac:dyDescent="0.2">
      <c r="D24" s="22">
        <v>4</v>
      </c>
      <c r="E24" s="74" t="s">
        <v>68</v>
      </c>
      <c r="F24" s="74" t="s">
        <v>80</v>
      </c>
      <c r="P24" s="22">
        <v>3</v>
      </c>
      <c r="Q24" s="74" t="s">
        <v>35</v>
      </c>
      <c r="R24" s="74" t="s">
        <v>46</v>
      </c>
      <c r="U24" s="35"/>
    </row>
    <row r="25" spans="1:21" ht="20" customHeight="1" x14ac:dyDescent="0.2">
      <c r="D25" s="22">
        <v>12</v>
      </c>
      <c r="E25" s="74" t="s">
        <v>64</v>
      </c>
      <c r="F25" s="74" t="s">
        <v>109</v>
      </c>
      <c r="J25" s="22" t="s">
        <v>98</v>
      </c>
      <c r="K25" s="22" t="s">
        <v>68</v>
      </c>
      <c r="L25" s="23" t="s">
        <v>80</v>
      </c>
      <c r="P25" s="74">
        <v>11</v>
      </c>
      <c r="Q25" s="100" t="s">
        <v>41</v>
      </c>
      <c r="R25" s="100" t="s">
        <v>81</v>
      </c>
      <c r="U25" s="35"/>
    </row>
    <row r="26" spans="1:21" ht="20" customHeight="1" x14ac:dyDescent="0.2">
      <c r="D26" s="25"/>
      <c r="J26" s="22" t="s">
        <v>99</v>
      </c>
      <c r="K26" s="22" t="s">
        <v>36</v>
      </c>
      <c r="L26" s="29" t="s">
        <v>49</v>
      </c>
      <c r="S26" s="71"/>
      <c r="U26" s="35"/>
    </row>
    <row r="27" spans="1:21" ht="20" customHeight="1" x14ac:dyDescent="0.2">
      <c r="A27" s="22">
        <v>5</v>
      </c>
      <c r="B27" s="74" t="s">
        <v>67</v>
      </c>
      <c r="C27" s="74" t="s">
        <v>76</v>
      </c>
      <c r="J27" s="22" t="s">
        <v>100</v>
      </c>
      <c r="K27" s="22" t="s">
        <v>40</v>
      </c>
      <c r="L27" s="23" t="s">
        <v>53</v>
      </c>
      <c r="S27" s="22">
        <v>6</v>
      </c>
      <c r="T27" s="74" t="s">
        <v>63</v>
      </c>
      <c r="U27" s="74" t="s">
        <v>60</v>
      </c>
    </row>
    <row r="28" spans="1:21" ht="20" customHeight="1" x14ac:dyDescent="0.2">
      <c r="A28" s="22">
        <v>12</v>
      </c>
      <c r="B28" s="74" t="s">
        <v>64</v>
      </c>
      <c r="C28" s="74" t="s">
        <v>109</v>
      </c>
      <c r="J28" s="22" t="s">
        <v>101</v>
      </c>
      <c r="K28" s="22" t="s">
        <v>35</v>
      </c>
      <c r="L28" s="23" t="s">
        <v>46</v>
      </c>
      <c r="S28" s="22">
        <v>11</v>
      </c>
      <c r="T28" s="74" t="s">
        <v>41</v>
      </c>
      <c r="U28" s="74" t="s">
        <v>81</v>
      </c>
    </row>
    <row r="29" spans="1:21" ht="7" customHeight="1" x14ac:dyDescent="0.2"/>
    <row r="31" spans="1:21" s="56" customFormat="1" ht="15" x14ac:dyDescent="0.2">
      <c r="A31" s="76" t="s">
        <v>113</v>
      </c>
      <c r="B31" s="55"/>
      <c r="C31" s="59"/>
      <c r="D31" s="55"/>
      <c r="E31" s="55"/>
      <c r="F31" s="59"/>
      <c r="G31" s="55"/>
      <c r="H31" s="55"/>
      <c r="I31" s="59"/>
      <c r="J31" s="55"/>
      <c r="K31" s="55"/>
      <c r="M31" s="55"/>
      <c r="N31" s="55"/>
      <c r="O31" s="59"/>
      <c r="P31" s="55"/>
      <c r="Q31" s="55"/>
      <c r="R31" s="59"/>
      <c r="U31" s="59"/>
    </row>
    <row r="32" spans="1:21" s="56" customFormat="1" ht="15" x14ac:dyDescent="0.2">
      <c r="A32" s="55"/>
      <c r="B32" s="55"/>
      <c r="C32" s="59"/>
      <c r="D32" s="55"/>
      <c r="E32" s="55"/>
      <c r="F32" s="59"/>
      <c r="G32" s="55"/>
      <c r="H32" s="55"/>
      <c r="I32" s="59"/>
      <c r="J32" s="55"/>
      <c r="K32" s="55"/>
      <c r="M32" s="55"/>
      <c r="N32" s="55"/>
      <c r="O32" s="59"/>
      <c r="P32" s="55"/>
      <c r="Q32" s="55"/>
      <c r="R32" s="59"/>
      <c r="U32" s="59"/>
    </row>
    <row r="33" spans="1:21" s="56" customFormat="1" ht="15" x14ac:dyDescent="0.2">
      <c r="A33" s="55"/>
      <c r="B33" s="55"/>
      <c r="C33" s="59"/>
      <c r="D33" s="55"/>
      <c r="E33" s="55"/>
      <c r="F33" s="59"/>
      <c r="G33" s="55"/>
      <c r="H33" s="55"/>
      <c r="I33" s="2" t="s">
        <v>6</v>
      </c>
      <c r="J33" s="3"/>
      <c r="K33" s="15"/>
      <c r="L33" s="1"/>
      <c r="M33" s="17"/>
      <c r="N33" s="55"/>
      <c r="O33" s="15" t="s">
        <v>105</v>
      </c>
      <c r="P33" s="55"/>
      <c r="Q33" s="55"/>
      <c r="R33" s="59"/>
      <c r="U33" s="59"/>
    </row>
    <row r="34" spans="1:21" s="56" customFormat="1" ht="15" x14ac:dyDescent="0.2">
      <c r="A34" s="55"/>
      <c r="B34" s="55"/>
      <c r="C34" s="59"/>
      <c r="D34" s="55"/>
      <c r="E34" s="55"/>
      <c r="F34" s="59"/>
      <c r="G34" s="55"/>
      <c r="H34" s="55"/>
      <c r="I34" s="2"/>
      <c r="J34" s="3"/>
      <c r="K34" s="2"/>
      <c r="L34" s="1"/>
      <c r="M34" s="1"/>
      <c r="N34" s="55"/>
      <c r="O34" s="12"/>
      <c r="P34" s="55"/>
      <c r="Q34" s="55"/>
      <c r="R34" s="59"/>
      <c r="U34" s="59"/>
    </row>
    <row r="35" spans="1:21" s="56" customFormat="1" ht="15" x14ac:dyDescent="0.2">
      <c r="A35" s="55"/>
      <c r="B35" s="55"/>
      <c r="C35" s="59"/>
      <c r="D35" s="55"/>
      <c r="E35" s="55"/>
      <c r="F35" s="59"/>
      <c r="G35" s="55"/>
      <c r="H35" s="55"/>
      <c r="I35" s="2"/>
      <c r="J35" s="3"/>
      <c r="K35" s="2"/>
      <c r="L35" s="1"/>
      <c r="M35" s="1"/>
      <c r="N35" s="55"/>
      <c r="O35" s="12"/>
      <c r="P35" s="55"/>
      <c r="Q35" s="55"/>
      <c r="R35" s="59"/>
      <c r="U35" s="59"/>
    </row>
    <row r="36" spans="1:21" s="56" customFormat="1" ht="15" x14ac:dyDescent="0.2">
      <c r="A36" s="55"/>
      <c r="B36" s="55"/>
      <c r="C36" s="59"/>
      <c r="D36" s="55"/>
      <c r="E36" s="55"/>
      <c r="F36" s="59"/>
      <c r="G36" s="55"/>
      <c r="H36" s="55"/>
      <c r="I36" s="2" t="s">
        <v>5</v>
      </c>
      <c r="J36" s="3"/>
      <c r="K36" s="1"/>
      <c r="L36" s="1"/>
      <c r="M36" s="17"/>
      <c r="N36" s="55"/>
      <c r="O36" s="15" t="s">
        <v>7</v>
      </c>
      <c r="P36" s="55"/>
      <c r="Q36" s="55"/>
      <c r="R36" s="59"/>
      <c r="U36" s="59"/>
    </row>
  </sheetData>
  <mergeCells count="6">
    <mergeCell ref="J14:L14"/>
    <mergeCell ref="J21:L21"/>
    <mergeCell ref="H2:O2"/>
    <mergeCell ref="H3:O3"/>
    <mergeCell ref="H4:O4"/>
    <mergeCell ref="H6:O6"/>
  </mergeCells>
  <pageMargins left="0.25" right="0.25" top="0.75" bottom="0.75" header="0.3" footer="0.3"/>
  <pageSetup paperSize="9" scale="76" orientation="landscape" horizontalDpi="0" verticalDpi="0" copies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FB89E-DAD3-124B-9FA1-CA25E2E5C949}">
  <dimension ref="B1:Y74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95" customWidth="1"/>
    <col min="4" max="4" width="27" style="1" customWidth="1"/>
    <col min="5" max="5" width="11.33203125" style="1" customWidth="1"/>
    <col min="6" max="7" width="13.33203125" style="95" customWidth="1"/>
    <col min="8" max="8" width="13.33203125" style="1" customWidth="1"/>
    <col min="9" max="10" width="13.33203125" style="95" customWidth="1"/>
    <col min="11" max="11" width="13.33203125" style="1" customWidth="1"/>
    <col min="12" max="13" width="13.33203125" style="95" customWidth="1"/>
    <col min="14" max="17" width="13.33203125" style="1" customWidth="1"/>
    <col min="18" max="19" width="13.33203125" style="95" customWidth="1"/>
    <col min="20" max="20" width="13.33203125" style="1" customWidth="1"/>
    <col min="21" max="22" width="13.33203125" style="95" customWidth="1"/>
    <col min="23" max="23" width="13.33203125" style="1" customWidth="1"/>
    <col min="24" max="26" width="8.83203125" style="1"/>
    <col min="27" max="27" width="21.1640625" style="1" customWidth="1"/>
    <col min="28" max="31" width="8.83203125" style="1" customWidth="1"/>
    <col min="32" max="16384" width="8.83203125" style="1"/>
  </cols>
  <sheetData>
    <row r="1" spans="2:25" ht="17" x14ac:dyDescent="0.2">
      <c r="D1" s="98" t="s">
        <v>115</v>
      </c>
      <c r="E1" s="97"/>
    </row>
    <row r="2" spans="2:25" ht="17" x14ac:dyDescent="0.2">
      <c r="B2" s="123"/>
      <c r="D2" s="98" t="s">
        <v>34</v>
      </c>
      <c r="F2" s="124" t="s">
        <v>116</v>
      </c>
      <c r="G2" s="125"/>
      <c r="H2" s="126"/>
      <c r="I2" s="124" t="s">
        <v>117</v>
      </c>
      <c r="J2" s="125"/>
      <c r="K2" s="126"/>
      <c r="L2" s="124" t="s">
        <v>118</v>
      </c>
      <c r="M2" s="125"/>
      <c r="N2" s="126"/>
      <c r="O2" s="124" t="s">
        <v>119</v>
      </c>
      <c r="P2" s="125"/>
      <c r="Q2" s="126"/>
      <c r="R2" s="124" t="s">
        <v>120</v>
      </c>
      <c r="S2" s="125"/>
      <c r="T2" s="126"/>
      <c r="U2" s="124" t="s">
        <v>169</v>
      </c>
      <c r="V2" s="125"/>
      <c r="W2" s="126"/>
      <c r="X2" s="127"/>
      <c r="Y2" s="127"/>
    </row>
    <row r="3" spans="2:25" x14ac:dyDescent="0.2">
      <c r="B3" s="26"/>
      <c r="C3" s="26"/>
      <c r="D3" s="35"/>
      <c r="E3" s="35"/>
      <c r="F3" s="128" t="s">
        <v>121</v>
      </c>
      <c r="G3" s="129"/>
      <c r="H3" s="130"/>
      <c r="I3" s="128" t="s">
        <v>122</v>
      </c>
      <c r="J3" s="129"/>
      <c r="K3" s="130"/>
      <c r="L3" s="128" t="s">
        <v>123</v>
      </c>
      <c r="M3" s="129"/>
      <c r="N3" s="130"/>
      <c r="O3" s="128" t="s">
        <v>124</v>
      </c>
      <c r="P3" s="129"/>
      <c r="Q3" s="130"/>
      <c r="R3" s="128" t="s">
        <v>125</v>
      </c>
      <c r="S3" s="129"/>
      <c r="T3" s="130"/>
      <c r="U3" s="128" t="s">
        <v>170</v>
      </c>
      <c r="V3" s="129"/>
      <c r="W3" s="130"/>
      <c r="X3" s="27"/>
      <c r="Y3" s="127"/>
    </row>
    <row r="4" spans="2:25" s="8" customFormat="1" ht="30" x14ac:dyDescent="0.2">
      <c r="B4" s="26" t="s">
        <v>126</v>
      </c>
      <c r="C4" s="26" t="s">
        <v>127</v>
      </c>
      <c r="D4" s="26" t="s">
        <v>128</v>
      </c>
      <c r="E4" s="131" t="s">
        <v>129</v>
      </c>
      <c r="F4" s="132" t="s">
        <v>18</v>
      </c>
      <c r="G4" s="133" t="s">
        <v>130</v>
      </c>
      <c r="H4" s="134" t="s">
        <v>131</v>
      </c>
      <c r="I4" s="132" t="s">
        <v>132</v>
      </c>
      <c r="J4" s="133" t="s">
        <v>133</v>
      </c>
      <c r="K4" s="134" t="s">
        <v>134</v>
      </c>
      <c r="L4" s="132" t="s">
        <v>135</v>
      </c>
      <c r="M4" s="133" t="s">
        <v>136</v>
      </c>
      <c r="N4" s="134" t="s">
        <v>137</v>
      </c>
      <c r="O4" s="132" t="s">
        <v>138</v>
      </c>
      <c r="P4" s="133" t="s">
        <v>139</v>
      </c>
      <c r="Q4" s="134" t="s">
        <v>140</v>
      </c>
      <c r="R4" s="132" t="s">
        <v>141</v>
      </c>
      <c r="S4" s="133" t="s">
        <v>142</v>
      </c>
      <c r="T4" s="134" t="s">
        <v>143</v>
      </c>
      <c r="U4" s="132" t="s">
        <v>166</v>
      </c>
      <c r="V4" s="133" t="s">
        <v>167</v>
      </c>
      <c r="W4" s="134" t="s">
        <v>168</v>
      </c>
      <c r="X4" s="135"/>
      <c r="Y4" s="136"/>
    </row>
    <row r="5" spans="2:25" x14ac:dyDescent="0.2">
      <c r="B5" s="26">
        <v>1</v>
      </c>
      <c r="C5" s="26" t="s">
        <v>40</v>
      </c>
      <c r="D5" s="137" t="s">
        <v>53</v>
      </c>
      <c r="E5" s="138">
        <f>Table5[[#This Row],[KOPVĒRTĒJUMS]]+Table5[[#This Row],[KOPVĒRTĒJUMS ]]+Table5[[#This Row],[KOPVĒRTĒJUMS     ]]+Table5[[#This Row],[KOPVĒRTĒJUMS  ]]+Table5[[#This Row],[KOPVĒRTĒJUMS   ]]+Table5[[#This Row],[KOPVĒRTĒJUMS    ]]</f>
        <v>470</v>
      </c>
      <c r="F5" s="139">
        <v>2</v>
      </c>
      <c r="G5" s="140">
        <v>54</v>
      </c>
      <c r="H5" s="141">
        <f>SUM(Table5[[#This Row],[KVALIFIKĀCIJA]:[FINĀLS]])</f>
        <v>56</v>
      </c>
      <c r="I5" s="139">
        <v>2</v>
      </c>
      <c r="J5" s="140">
        <v>54</v>
      </c>
      <c r="K5" s="141">
        <f>SUM(Table5[[#This Row],[KVALIFIKĀCIJA ]:[FINĀLS ]])</f>
        <v>56</v>
      </c>
      <c r="L5" s="142">
        <v>3</v>
      </c>
      <c r="M5" s="140">
        <v>88</v>
      </c>
      <c r="N5" s="141">
        <f>Table5[[#This Row],[FINĀLS  ]]+Table5[[#This Row],[KVALIFIKĀCIJA  ]]</f>
        <v>91</v>
      </c>
      <c r="O5" s="142">
        <v>4</v>
      </c>
      <c r="P5" s="140">
        <v>100</v>
      </c>
      <c r="Q5" s="141">
        <f>SUM(Table5[[#This Row],[FINĀLS   ]]+Table5[[#This Row],[KVALIFIKĀCIJA   ]])</f>
        <v>104</v>
      </c>
      <c r="R5" s="142">
        <v>4</v>
      </c>
      <c r="S5" s="140">
        <v>69</v>
      </c>
      <c r="T5" s="141">
        <f>Table5[[#This Row],[FINĀLS    ]]+Table5[[#This Row],[KVALIFIKĀCIJA    ]]</f>
        <v>73</v>
      </c>
      <c r="U5" s="142">
        <v>12</v>
      </c>
      <c r="V5" s="140">
        <v>78</v>
      </c>
      <c r="W5" s="141">
        <f>Table5[[#This Row],[FINĀLS     ]]+Table5[[#This Row],[KVALIFIKĀCIJA     ]]</f>
        <v>90</v>
      </c>
      <c r="X5" s="27"/>
      <c r="Y5" s="127"/>
    </row>
    <row r="6" spans="2:25" x14ac:dyDescent="0.2">
      <c r="B6" s="26">
        <v>2</v>
      </c>
      <c r="C6" s="26" t="s">
        <v>63</v>
      </c>
      <c r="D6" s="137" t="s">
        <v>60</v>
      </c>
      <c r="E6" s="138">
        <f>Table5[[#This Row],[KOPVĒRTĒJUMS]]+Table5[[#This Row],[KOPVĒRTĒJUMS ]]+Table5[[#This Row],[KOPVĒRTĒJUMS     ]]+Table5[[#This Row],[KOPVĒRTĒJUMS  ]]+Table5[[#This Row],[KOPVĒRTĒJUMS   ]]+Table5[[#This Row],[KOPVĒRTĒJUMS    ]]</f>
        <v>466</v>
      </c>
      <c r="F6" s="139">
        <v>2</v>
      </c>
      <c r="G6" s="140">
        <v>61</v>
      </c>
      <c r="H6" s="141">
        <f>SUM(Table5[[#This Row],[KVALIFIKĀCIJA]:[FINĀLS]])</f>
        <v>63</v>
      </c>
      <c r="I6" s="139">
        <v>8</v>
      </c>
      <c r="J6" s="140">
        <v>54</v>
      </c>
      <c r="K6" s="141">
        <f>SUM(Table5[[#This Row],[KVALIFIKĀCIJA ]:[FINĀLS ]])</f>
        <v>62</v>
      </c>
      <c r="L6" s="142">
        <v>2</v>
      </c>
      <c r="M6" s="140">
        <v>69</v>
      </c>
      <c r="N6" s="141">
        <f>Table5[[#This Row],[FINĀLS  ]]+Table5[[#This Row],[KVALIFIKĀCIJA  ]]</f>
        <v>71</v>
      </c>
      <c r="O6" s="142">
        <v>12</v>
      </c>
      <c r="P6" s="140">
        <v>88</v>
      </c>
      <c r="Q6" s="141">
        <f>SUM(Table5[[#This Row],[FINĀLS   ]]+Table5[[#This Row],[KVALIFIKĀCIJA   ]])</f>
        <v>100</v>
      </c>
      <c r="R6" s="142">
        <v>12</v>
      </c>
      <c r="S6" s="140">
        <v>100</v>
      </c>
      <c r="T6" s="141">
        <f>Table5[[#This Row],[FINĀLS    ]]+Table5[[#This Row],[KVALIFIKĀCIJA    ]]</f>
        <v>112</v>
      </c>
      <c r="U6" s="142">
        <v>4</v>
      </c>
      <c r="V6" s="140">
        <v>54</v>
      </c>
      <c r="W6" s="141">
        <f>Table5[[#This Row],[FINĀLS     ]]+Table5[[#This Row],[KVALIFIKĀCIJA     ]]</f>
        <v>58</v>
      </c>
      <c r="X6" s="27"/>
      <c r="Y6" s="127"/>
    </row>
    <row r="7" spans="2:25" x14ac:dyDescent="0.2">
      <c r="B7" s="26">
        <v>3</v>
      </c>
      <c r="C7" s="26" t="s">
        <v>36</v>
      </c>
      <c r="D7" s="137" t="s">
        <v>49</v>
      </c>
      <c r="E7" s="138">
        <f>Table5[[#This Row],[KOPVĒRTĒJUMS]]+Table5[[#This Row],[KOPVĒRTĒJUMS ]]+Table5[[#This Row],[KOPVĒRTĒJUMS     ]]+Table5[[#This Row],[KOPVĒRTĒJUMS  ]]+Table5[[#This Row],[KOPVĒRTĒJUMS   ]]+Table5[[#This Row],[KOPVĒRTĒJUMS    ]]</f>
        <v>464</v>
      </c>
      <c r="F7" s="139">
        <v>6</v>
      </c>
      <c r="G7" s="140">
        <v>69</v>
      </c>
      <c r="H7" s="141">
        <f>SUM(Table5[[#This Row],[KVALIFIKĀCIJA]:[FINĀLS]])</f>
        <v>75</v>
      </c>
      <c r="I7" s="139">
        <v>12</v>
      </c>
      <c r="J7" s="140">
        <v>88</v>
      </c>
      <c r="K7" s="141">
        <f>SUM(Table5[[#This Row],[KVALIFIKĀCIJA ]:[FINĀLS ]])</f>
        <v>100</v>
      </c>
      <c r="L7" s="142">
        <v>4</v>
      </c>
      <c r="M7" s="140">
        <v>54</v>
      </c>
      <c r="N7" s="141">
        <f>Table5[[#This Row],[FINĀLS  ]]+Table5[[#This Row],[KVALIFIKĀCIJA  ]]</f>
        <v>58</v>
      </c>
      <c r="O7" s="142">
        <v>8</v>
      </c>
      <c r="P7" s="140">
        <v>54</v>
      </c>
      <c r="Q7" s="141">
        <f>SUM(Table5[[#This Row],[FINĀLS   ]]+Table5[[#This Row],[KVALIFIKĀCIJA   ]])</f>
        <v>62</v>
      </c>
      <c r="R7" s="142">
        <v>10</v>
      </c>
      <c r="S7" s="140">
        <v>61</v>
      </c>
      <c r="T7" s="141">
        <f>Table5[[#This Row],[FINĀLS    ]]+Table5[[#This Row],[KVALIFIKĀCIJA    ]]</f>
        <v>71</v>
      </c>
      <c r="U7" s="142">
        <v>10</v>
      </c>
      <c r="V7" s="140">
        <v>88</v>
      </c>
      <c r="W7" s="141">
        <f>Table5[[#This Row],[FINĀLS     ]]+Table5[[#This Row],[KVALIFIKĀCIJA     ]]</f>
        <v>98</v>
      </c>
      <c r="X7" s="27"/>
      <c r="Y7" s="127"/>
    </row>
    <row r="8" spans="2:25" x14ac:dyDescent="0.2">
      <c r="B8" s="26">
        <v>4</v>
      </c>
      <c r="C8" s="26" t="s">
        <v>35</v>
      </c>
      <c r="D8" s="137" t="s">
        <v>46</v>
      </c>
      <c r="E8" s="138">
        <f>Table5[[#This Row],[KOPVĒRTĒJUMS]]+Table5[[#This Row],[KOPVĒRTĒJUMS ]]+Table5[[#This Row],[KOPVĒRTĒJUMS     ]]+Table5[[#This Row],[KOPVĒRTĒJUMS  ]]+Table5[[#This Row],[KOPVĒRTĒJUMS   ]]+Table5[[#This Row],[KOPVĒRTĒJUMS    ]]</f>
        <v>395</v>
      </c>
      <c r="F8" s="139">
        <v>3</v>
      </c>
      <c r="G8" s="140">
        <v>61</v>
      </c>
      <c r="H8" s="141">
        <f>SUM(Table5[[#This Row],[KVALIFIKĀCIJA]:[FINĀLS]])</f>
        <v>64</v>
      </c>
      <c r="I8" s="139">
        <v>1</v>
      </c>
      <c r="J8" s="140">
        <v>54</v>
      </c>
      <c r="K8" s="141">
        <f>SUM(Table5[[#This Row],[KVALIFIKĀCIJA ]:[FINĀLS ]])</f>
        <v>55</v>
      </c>
      <c r="L8" s="142">
        <v>4</v>
      </c>
      <c r="M8" s="140">
        <v>78</v>
      </c>
      <c r="N8" s="141">
        <f>Table5[[#This Row],[FINĀLS  ]]+Table5[[#This Row],[KVALIFIKĀCIJA  ]]</f>
        <v>82</v>
      </c>
      <c r="O8" s="142">
        <v>6</v>
      </c>
      <c r="P8" s="140">
        <v>54</v>
      </c>
      <c r="Q8" s="141">
        <f>SUM(Table5[[#This Row],[FINĀLS   ]]+Table5[[#This Row],[KVALIFIKĀCIJA   ]])</f>
        <v>60</v>
      </c>
      <c r="R8" s="142">
        <v>3</v>
      </c>
      <c r="S8" s="140">
        <v>54</v>
      </c>
      <c r="T8" s="141">
        <f>Table5[[#This Row],[FINĀLS    ]]+Table5[[#This Row],[KVALIFIKĀCIJA    ]]</f>
        <v>57</v>
      </c>
      <c r="U8" s="142">
        <v>8</v>
      </c>
      <c r="V8" s="140">
        <v>69</v>
      </c>
      <c r="W8" s="141">
        <f>Table5[[#This Row],[FINĀLS     ]]+Table5[[#This Row],[KVALIFIKĀCIJA     ]]</f>
        <v>77</v>
      </c>
      <c r="X8" s="27"/>
      <c r="Y8" s="127"/>
    </row>
    <row r="9" spans="2:25" x14ac:dyDescent="0.2">
      <c r="B9" s="26">
        <v>5</v>
      </c>
      <c r="C9" s="26" t="s">
        <v>39</v>
      </c>
      <c r="D9" s="137" t="s">
        <v>52</v>
      </c>
      <c r="E9" s="138">
        <f>Table5[[#This Row],[KOPVĒRTĒJUMS]]+Table5[[#This Row],[KOPVĒRTĒJUMS ]]+Table5[[#This Row],[KOPVĒRTĒJUMS     ]]+Table5[[#This Row],[KOPVĒRTĒJUMS  ]]+Table5[[#This Row],[KOPVĒRTĒJUMS   ]]+Table5[[#This Row],[KOPVĒRTĒJUMS    ]]</f>
        <v>348</v>
      </c>
      <c r="F9" s="139">
        <v>4</v>
      </c>
      <c r="G9" s="140">
        <v>54</v>
      </c>
      <c r="H9" s="143">
        <f>Table5[[#This Row],[FINĀLS]]+Table5[[#This Row],[KVALIFIKĀCIJA]]</f>
        <v>58</v>
      </c>
      <c r="I9" s="139">
        <v>3</v>
      </c>
      <c r="J9" s="140">
        <v>61</v>
      </c>
      <c r="K9" s="141">
        <f>SUM(Table5[[#This Row],[KVALIFIKĀCIJA ]:[FINĀLS ]])</f>
        <v>64</v>
      </c>
      <c r="L9" s="142">
        <v>1</v>
      </c>
      <c r="M9" s="140">
        <v>61</v>
      </c>
      <c r="N9" s="141">
        <f>Table5[[#This Row],[FINĀLS  ]]+Table5[[#This Row],[KVALIFIKĀCIJA  ]]</f>
        <v>62</v>
      </c>
      <c r="O9" s="142">
        <v>4</v>
      </c>
      <c r="P9" s="140">
        <v>69</v>
      </c>
      <c r="Q9" s="141">
        <f>SUM(Table5[[#This Row],[FINĀLS   ]]+Table5[[#This Row],[KVALIFIKĀCIJA   ]])</f>
        <v>73</v>
      </c>
      <c r="R9" s="142">
        <v>3</v>
      </c>
      <c r="S9" s="140">
        <v>88</v>
      </c>
      <c r="T9" s="141">
        <f>Table5[[#This Row],[FINĀLS    ]]+Table5[[#This Row],[KVALIFIKĀCIJA    ]]</f>
        <v>91</v>
      </c>
      <c r="U9" s="142">
        <v>0</v>
      </c>
      <c r="V9" s="140">
        <v>0</v>
      </c>
      <c r="W9" s="141">
        <f>Table5[[#This Row],[FINĀLS     ]]+Table5[[#This Row],[KVALIFIKĀCIJA     ]]</f>
        <v>0</v>
      </c>
      <c r="X9" s="27"/>
      <c r="Y9" s="127"/>
    </row>
    <row r="10" spans="2:25" x14ac:dyDescent="0.2">
      <c r="B10" s="26">
        <v>6</v>
      </c>
      <c r="C10" s="26" t="s">
        <v>43</v>
      </c>
      <c r="D10" s="137" t="s">
        <v>57</v>
      </c>
      <c r="E10" s="138">
        <f>Table5[[#This Row],[KOPVĒRTĒJUMS]]+Table5[[#This Row],[KOPVĒRTĒJUMS ]]+Table5[[#This Row],[KOPVĒRTĒJUMS     ]]+Table5[[#This Row],[KOPVĒRTĒJUMS  ]]+Table5[[#This Row],[KOPVĒRTĒJUMS   ]]+Table5[[#This Row],[KOPVĒRTĒJUMS    ]]</f>
        <v>310</v>
      </c>
      <c r="F10" s="139">
        <v>4</v>
      </c>
      <c r="G10" s="140">
        <v>61</v>
      </c>
      <c r="H10" s="141">
        <f>SUM(Table5[[#This Row],[KVALIFIKĀCIJA]:[FINĀLS]])</f>
        <v>65</v>
      </c>
      <c r="I10" s="139">
        <v>6</v>
      </c>
      <c r="J10" s="140">
        <v>54</v>
      </c>
      <c r="K10" s="141">
        <f>SUM(Table5[[#This Row],[KVALIFIKĀCIJA ]:[FINĀLS ]])</f>
        <v>60</v>
      </c>
      <c r="L10" s="142">
        <v>0</v>
      </c>
      <c r="M10" s="140">
        <v>0</v>
      </c>
      <c r="N10" s="141">
        <f>Table5[[#This Row],[FINĀLS  ]]+Table5[[#This Row],[KVALIFIKĀCIJA  ]]</f>
        <v>0</v>
      </c>
      <c r="O10" s="142">
        <v>10</v>
      </c>
      <c r="P10" s="140">
        <v>54</v>
      </c>
      <c r="Q10" s="141">
        <f>SUM(Table5[[#This Row],[FINĀLS   ]]+Table5[[#This Row],[KVALIFIKĀCIJA   ]])</f>
        <v>64</v>
      </c>
      <c r="R10" s="142">
        <v>4</v>
      </c>
      <c r="S10" s="140">
        <v>54</v>
      </c>
      <c r="T10" s="141">
        <f>Table5[[#This Row],[FINĀLS    ]]+Table5[[#This Row],[KVALIFIKĀCIJA    ]]</f>
        <v>58</v>
      </c>
      <c r="U10" s="142">
        <v>2</v>
      </c>
      <c r="V10" s="140">
        <v>61</v>
      </c>
      <c r="W10" s="141">
        <f>Table5[[#This Row],[FINĀLS     ]]+Table5[[#This Row],[KVALIFIKĀCIJA     ]]</f>
        <v>63</v>
      </c>
      <c r="X10" s="27"/>
      <c r="Y10" s="127"/>
    </row>
    <row r="11" spans="2:25" x14ac:dyDescent="0.2">
      <c r="B11" s="26">
        <v>7</v>
      </c>
      <c r="C11" s="26" t="s">
        <v>68</v>
      </c>
      <c r="D11" s="137" t="s">
        <v>80</v>
      </c>
      <c r="E11" s="138">
        <f>Table5[[#This Row],[KOPVĒRTĒJUMS]]+Table5[[#This Row],[KOPVĒRTĒJUMS ]]+Table5[[#This Row],[KOPVĒRTĒJUMS     ]]+Table5[[#This Row],[KOPVĒRTĒJUMS  ]]+Table5[[#This Row],[KOPVĒRTĒJUMS   ]]+Table5[[#This Row],[KOPVĒRTĒJUMS    ]]</f>
        <v>298</v>
      </c>
      <c r="F11" s="146"/>
      <c r="G11" s="147"/>
      <c r="H11" s="143"/>
      <c r="I11" s="148"/>
      <c r="J11" s="149"/>
      <c r="K11" s="143"/>
      <c r="L11" s="142">
        <v>0.5</v>
      </c>
      <c r="M11" s="140">
        <v>61</v>
      </c>
      <c r="N11" s="141">
        <f>Table5[[#This Row],[FINĀLS  ]]+Table5[[#This Row],[KVALIFIKĀCIJA  ]]</f>
        <v>61.5</v>
      </c>
      <c r="O11" s="142">
        <v>0.5</v>
      </c>
      <c r="P11" s="140">
        <v>61</v>
      </c>
      <c r="Q11" s="141">
        <f>SUM(Table5[[#This Row],[FINĀLS   ]]+Table5[[#This Row],[KVALIFIKĀCIJA   ]])</f>
        <v>61.5</v>
      </c>
      <c r="R11" s="142">
        <v>8</v>
      </c>
      <c r="S11" s="140">
        <v>61</v>
      </c>
      <c r="T11" s="141">
        <f>Table5[[#This Row],[FINĀLS    ]]+Table5[[#This Row],[KVALIFIKĀCIJA    ]]</f>
        <v>69</v>
      </c>
      <c r="U11" s="142">
        <v>6</v>
      </c>
      <c r="V11" s="140">
        <v>100</v>
      </c>
      <c r="W11" s="141">
        <f>Table5[[#This Row],[FINĀLS     ]]+Table5[[#This Row],[KVALIFIKĀCIJA     ]]</f>
        <v>106</v>
      </c>
      <c r="X11" s="27"/>
      <c r="Y11" s="127"/>
    </row>
    <row r="12" spans="2:25" x14ac:dyDescent="0.2">
      <c r="B12" s="26">
        <v>8</v>
      </c>
      <c r="C12" s="26" t="s">
        <v>45</v>
      </c>
      <c r="D12" s="137" t="s">
        <v>59</v>
      </c>
      <c r="E12" s="138">
        <f>Table5[[#This Row],[KOPVĒRTĒJUMS]]+Table5[[#This Row],[KOPVĒRTĒJUMS ]]+Table5[[#This Row],[KOPVĒRTĒJUMS     ]]+Table5[[#This Row],[KOPVĒRTĒJUMS  ]]+Table5[[#This Row],[KOPVĒRTĒJUMS   ]]+Table5[[#This Row],[KOPVĒRTĒJUMS    ]]</f>
        <v>290.5</v>
      </c>
      <c r="F12" s="139">
        <v>1</v>
      </c>
      <c r="G12" s="140">
        <v>54</v>
      </c>
      <c r="H12" s="141">
        <f>SUM(Table5[[#This Row],[KVALIFIKĀCIJA]:[FINĀLS]])</f>
        <v>55</v>
      </c>
      <c r="I12" s="139">
        <v>1</v>
      </c>
      <c r="J12" s="140">
        <v>54</v>
      </c>
      <c r="K12" s="141">
        <f>SUM(Table5[[#This Row],[KVALIFIKĀCIJA ]:[FINĀLS ]])</f>
        <v>55</v>
      </c>
      <c r="L12" s="142"/>
      <c r="M12" s="140"/>
      <c r="N12" s="141"/>
      <c r="O12" s="142">
        <v>0.5</v>
      </c>
      <c r="P12" s="140">
        <v>61</v>
      </c>
      <c r="Q12" s="141">
        <f>SUM(Table5[[#This Row],[FINĀLS   ]]+Table5[[#This Row],[KVALIFIKĀCIJA   ]])</f>
        <v>61.5</v>
      </c>
      <c r="R12" s="142">
        <v>1</v>
      </c>
      <c r="S12" s="140">
        <v>54</v>
      </c>
      <c r="T12" s="141">
        <f>Table5[[#This Row],[FINĀLS    ]]+Table5[[#This Row],[KVALIFIKĀCIJA    ]]</f>
        <v>55</v>
      </c>
      <c r="U12" s="142">
        <v>3</v>
      </c>
      <c r="V12" s="140">
        <v>61</v>
      </c>
      <c r="W12" s="141">
        <f>Table5[[#This Row],[FINĀLS     ]]+Table5[[#This Row],[KVALIFIKĀCIJA     ]]</f>
        <v>64</v>
      </c>
      <c r="X12" s="27"/>
      <c r="Y12" s="127"/>
    </row>
    <row r="13" spans="2:25" x14ac:dyDescent="0.2">
      <c r="B13" s="26">
        <v>9</v>
      </c>
      <c r="C13" s="144" t="s">
        <v>42</v>
      </c>
      <c r="D13" s="145" t="s">
        <v>56</v>
      </c>
      <c r="E13" s="138">
        <f>Table5[[#This Row],[KOPVĒRTĒJUMS]]+Table5[[#This Row],[KOPVĒRTĒJUMS ]]+Table5[[#This Row],[KOPVĒRTĒJUMS     ]]+Table5[[#This Row],[KOPVĒRTĒJUMS  ]]+Table5[[#This Row],[KOPVĒRTĒJUMS   ]]+Table5[[#This Row],[KOPVĒRTĒJUMS    ]]</f>
        <v>270</v>
      </c>
      <c r="F13" s="139">
        <v>10</v>
      </c>
      <c r="G13" s="140">
        <v>88</v>
      </c>
      <c r="H13" s="141">
        <f>SUM(Table5[[#This Row],[KVALIFIKĀCIJA]:[FINĀLS]])</f>
        <v>98</v>
      </c>
      <c r="I13" s="139">
        <v>2</v>
      </c>
      <c r="J13" s="140">
        <v>54</v>
      </c>
      <c r="K13" s="141">
        <f>SUM(Table5[[#This Row],[KVALIFIKĀCIJA ]:[FINĀLS ]])</f>
        <v>56</v>
      </c>
      <c r="L13" s="142">
        <v>6</v>
      </c>
      <c r="M13" s="140">
        <v>54</v>
      </c>
      <c r="N13" s="141">
        <f>Table5[[#This Row],[FINĀLS  ]]+Table5[[#This Row],[KVALIFIKĀCIJA  ]]</f>
        <v>60</v>
      </c>
      <c r="O13" s="142">
        <v>2</v>
      </c>
      <c r="P13" s="140">
        <v>54</v>
      </c>
      <c r="Q13" s="141">
        <f>SUM(Table5[[#This Row],[FINĀLS   ]]+Table5[[#This Row],[KVALIFIKĀCIJA   ]])</f>
        <v>56</v>
      </c>
      <c r="R13" s="142"/>
      <c r="S13" s="140"/>
      <c r="T13" s="141"/>
      <c r="U13" s="142"/>
      <c r="V13" s="140"/>
      <c r="W13" s="141"/>
      <c r="X13" s="27"/>
      <c r="Y13" s="127"/>
    </row>
    <row r="14" spans="2:25" x14ac:dyDescent="0.2">
      <c r="B14" s="26">
        <v>10</v>
      </c>
      <c r="C14" s="144" t="s">
        <v>62</v>
      </c>
      <c r="D14" s="145" t="s">
        <v>51</v>
      </c>
      <c r="E14" s="138">
        <f>Table5[[#This Row],[KOPVĒRTĒJUMS]]+Table5[[#This Row],[KOPVĒRTĒJUMS ]]+Table5[[#This Row],[KOPVĒRTĒJUMS     ]]+Table5[[#This Row],[KOPVĒRTĒJUMS  ]]+Table5[[#This Row],[KOPVĒRTĒJUMS   ]]+Table5[[#This Row],[KOPVĒRTĒJUMS    ]]</f>
        <v>239</v>
      </c>
      <c r="F14" s="139">
        <v>8</v>
      </c>
      <c r="G14" s="140">
        <v>78</v>
      </c>
      <c r="H14" s="141">
        <f>SUM(Table5[[#This Row],[KVALIFIKĀCIJA]:[FINĀLS]])</f>
        <v>86</v>
      </c>
      <c r="I14" s="139">
        <v>4</v>
      </c>
      <c r="J14" s="140">
        <v>61</v>
      </c>
      <c r="K14" s="141">
        <f>SUM(Table5[[#This Row],[KVALIFIKĀCIJA ]:[FINĀLS ]])</f>
        <v>65</v>
      </c>
      <c r="L14" s="142">
        <v>8</v>
      </c>
      <c r="M14" s="140">
        <v>54</v>
      </c>
      <c r="N14" s="141">
        <f>Table5[[#This Row],[FINĀLS  ]]+Table5[[#This Row],[KVALIFIKĀCIJA  ]]</f>
        <v>62</v>
      </c>
      <c r="O14" s="142">
        <v>2</v>
      </c>
      <c r="P14" s="140">
        <v>24</v>
      </c>
      <c r="Q14" s="141">
        <f>SUM(Table5[[#This Row],[FINĀLS   ]]+Table5[[#This Row],[KVALIFIKĀCIJA   ]])</f>
        <v>26</v>
      </c>
      <c r="R14" s="142"/>
      <c r="S14" s="140"/>
      <c r="T14" s="141"/>
      <c r="U14" s="142"/>
      <c r="V14" s="140"/>
      <c r="W14" s="141"/>
      <c r="X14" s="127"/>
      <c r="Y14" s="127"/>
    </row>
    <row r="15" spans="2:25" x14ac:dyDescent="0.2">
      <c r="B15" s="26">
        <v>11</v>
      </c>
      <c r="C15" s="144" t="s">
        <v>38</v>
      </c>
      <c r="D15" s="145" t="s">
        <v>47</v>
      </c>
      <c r="E15" s="138">
        <f>Table5[[#This Row],[KOPVĒRTĒJUMS]]+Table5[[#This Row],[KOPVĒRTĒJUMS ]]+Table5[[#This Row],[KOPVĒRTĒJUMS     ]]+Table5[[#This Row],[KOPVĒRTĒJUMS  ]]+Table5[[#This Row],[KOPVĒRTĒJUMS   ]]+Table5[[#This Row],[KOPVĒRTĒJUMS    ]]</f>
        <v>225.5</v>
      </c>
      <c r="F15" s="139">
        <v>2</v>
      </c>
      <c r="G15" s="140">
        <v>54</v>
      </c>
      <c r="H15" s="141">
        <f>SUM(Table5[[#This Row],[KVALIFIKĀCIJA]:[FINĀLS]])</f>
        <v>56</v>
      </c>
      <c r="I15" s="139">
        <v>1</v>
      </c>
      <c r="J15" s="140">
        <v>78</v>
      </c>
      <c r="K15" s="141">
        <f>SUM(Table5[[#This Row],[KVALIFIKĀCIJA ]:[FINĀLS ]])</f>
        <v>79</v>
      </c>
      <c r="L15" s="142">
        <v>12</v>
      </c>
      <c r="M15" s="140">
        <v>54</v>
      </c>
      <c r="N15" s="141">
        <f>Table5[[#This Row],[FINĀLS  ]]+Table5[[#This Row],[KVALIFIKĀCIJA  ]]</f>
        <v>66</v>
      </c>
      <c r="O15" s="142">
        <v>0.5</v>
      </c>
      <c r="P15" s="140">
        <v>24</v>
      </c>
      <c r="Q15" s="141">
        <f>SUM(Table5[[#This Row],[FINĀLS   ]]+Table5[[#This Row],[KVALIFIKĀCIJA   ]])</f>
        <v>24.5</v>
      </c>
      <c r="R15" s="142"/>
      <c r="S15" s="140"/>
      <c r="T15" s="141"/>
      <c r="U15" s="142"/>
      <c r="V15" s="140"/>
      <c r="W15" s="141"/>
      <c r="X15" s="127"/>
      <c r="Y15" s="127"/>
    </row>
    <row r="16" spans="2:25" x14ac:dyDescent="0.2">
      <c r="B16" s="26">
        <v>12</v>
      </c>
      <c r="C16" s="26" t="s">
        <v>37</v>
      </c>
      <c r="D16" s="137" t="s">
        <v>50</v>
      </c>
      <c r="E16" s="138">
        <f>Table5[[#This Row],[KOPVĒRTĒJUMS]]+Table5[[#This Row],[KOPVĒRTĒJUMS ]]+Table5[[#This Row],[KOPVĒRTĒJUMS     ]]+Table5[[#This Row],[KOPVĒRTĒJUMS  ]]+Table5[[#This Row],[KOPVĒRTĒJUMS   ]]+Table5[[#This Row],[KOPVĒRTĒJUMS    ]]</f>
        <v>206.5</v>
      </c>
      <c r="F16" s="146"/>
      <c r="G16" s="147"/>
      <c r="H16" s="143"/>
      <c r="I16" s="139">
        <v>2</v>
      </c>
      <c r="J16" s="140">
        <v>61</v>
      </c>
      <c r="K16" s="141">
        <f>SUM(Table5[[#This Row],[KVALIFIKĀCIJA ]:[FINĀLS ]])</f>
        <v>63</v>
      </c>
      <c r="L16" s="142"/>
      <c r="M16" s="140"/>
      <c r="N16" s="141"/>
      <c r="O16" s="142">
        <v>0.5</v>
      </c>
      <c r="P16" s="140">
        <v>24</v>
      </c>
      <c r="Q16" s="141">
        <f>SUM(Table5[[#This Row],[FINĀLS   ]]+Table5[[#This Row],[KVALIFIKĀCIJA   ]])</f>
        <v>24.5</v>
      </c>
      <c r="R16" s="142">
        <v>2</v>
      </c>
      <c r="S16" s="140">
        <v>61</v>
      </c>
      <c r="T16" s="141">
        <f>Table5[[#This Row],[FINĀLS    ]]+Table5[[#This Row],[KVALIFIKĀCIJA    ]]</f>
        <v>63</v>
      </c>
      <c r="U16" s="142">
        <v>2</v>
      </c>
      <c r="V16" s="140">
        <v>54</v>
      </c>
      <c r="W16" s="141">
        <f>Table5[[#This Row],[FINĀLS     ]]+Table5[[#This Row],[KVALIFIKĀCIJA     ]]</f>
        <v>56</v>
      </c>
    </row>
    <row r="17" spans="2:25" x14ac:dyDescent="0.2">
      <c r="B17" s="26">
        <v>13</v>
      </c>
      <c r="C17" s="144" t="s">
        <v>82</v>
      </c>
      <c r="D17" s="145" t="s">
        <v>54</v>
      </c>
      <c r="E17" s="138">
        <f>Table5[[#This Row],[KOPVĒRTĒJUMS]]+Table5[[#This Row],[KOPVĒRTĒJUMS ]]+Table5[[#This Row],[KOPVĒRTĒJUMS     ]]+Table5[[#This Row],[KOPVĒRTĒJUMS  ]]+Table5[[#This Row],[KOPVĒRTĒJUMS   ]]+Table5[[#This Row],[KOPVĒRTĒJUMS    ]]</f>
        <v>202</v>
      </c>
      <c r="F17" s="139">
        <v>3</v>
      </c>
      <c r="G17" s="140">
        <v>54</v>
      </c>
      <c r="H17" s="141">
        <f>SUM(Table5[[#This Row],[KVALIFIKĀCIJA]:[FINĀLS]])</f>
        <v>57</v>
      </c>
      <c r="I17" s="139">
        <v>0</v>
      </c>
      <c r="J17" s="140">
        <v>0</v>
      </c>
      <c r="K17" s="141">
        <f>SUM(Table5[[#This Row],[KVALIFIKĀCIJA ]:[FINĀLS ]])</f>
        <v>0</v>
      </c>
      <c r="L17" s="142">
        <v>3</v>
      </c>
      <c r="M17" s="140">
        <v>61</v>
      </c>
      <c r="N17" s="141">
        <f>Table5[[#This Row],[FINĀLS  ]]+Table5[[#This Row],[KVALIFIKĀCIJA  ]]</f>
        <v>64</v>
      </c>
      <c r="O17" s="142">
        <v>3</v>
      </c>
      <c r="P17" s="140">
        <v>78</v>
      </c>
      <c r="Q17" s="141">
        <f>SUM(Table5[[#This Row],[FINĀLS   ]]+Table5[[#This Row],[KVALIFIKĀCIJA   ]])</f>
        <v>81</v>
      </c>
      <c r="R17" s="142"/>
      <c r="S17" s="140"/>
      <c r="T17" s="141"/>
      <c r="U17" s="142"/>
      <c r="V17" s="140"/>
      <c r="W17" s="141"/>
    </row>
    <row r="18" spans="2:25" x14ac:dyDescent="0.2">
      <c r="B18" s="26">
        <v>14</v>
      </c>
      <c r="C18" s="26" t="s">
        <v>65</v>
      </c>
      <c r="D18" s="137" t="s">
        <v>86</v>
      </c>
      <c r="E18" s="138">
        <f>Table5[[#This Row],[KOPVĒRTĒJUMS]]+Table5[[#This Row],[KOPVĒRTĒJUMS ]]+Table5[[#This Row],[KOPVĒRTĒJUMS     ]]+Table5[[#This Row],[KOPVĒRTĒJUMS  ]]+Table5[[#This Row],[KOPVĒRTĒJUMS   ]]+Table5[[#This Row],[KOPVĒRTĒJUMS    ]]</f>
        <v>174</v>
      </c>
      <c r="F18" s="146"/>
      <c r="G18" s="147"/>
      <c r="H18" s="143"/>
      <c r="I18" s="139">
        <v>0.5</v>
      </c>
      <c r="J18" s="140">
        <v>0</v>
      </c>
      <c r="K18" s="141">
        <f>SUM(Table5[[#This Row],[KVALIFIKĀCIJA ]:[FINĀLS ]])</f>
        <v>0.5</v>
      </c>
      <c r="L18" s="142">
        <v>0.5</v>
      </c>
      <c r="M18" s="140">
        <v>61</v>
      </c>
      <c r="N18" s="141">
        <f>Table5[[#This Row],[FINĀLS  ]]+Table5[[#This Row],[KVALIFIKĀCIJA  ]]</f>
        <v>61.5</v>
      </c>
      <c r="O18" s="142">
        <v>2</v>
      </c>
      <c r="P18" s="140">
        <v>54</v>
      </c>
      <c r="Q18" s="141">
        <f>SUM(Table5[[#This Row],[FINĀLS   ]]+Table5[[#This Row],[KVALIFIKĀCIJA   ]])</f>
        <v>56</v>
      </c>
      <c r="R18" s="142">
        <v>2</v>
      </c>
      <c r="S18" s="140">
        <v>54</v>
      </c>
      <c r="T18" s="141">
        <f>Table5[[#This Row],[FINĀLS    ]]+Table5[[#This Row],[KVALIFIKĀCIJA    ]]</f>
        <v>56</v>
      </c>
      <c r="U18" s="142"/>
      <c r="V18" s="140"/>
      <c r="W18" s="141"/>
    </row>
    <row r="19" spans="2:25" x14ac:dyDescent="0.2">
      <c r="B19" s="26">
        <v>15</v>
      </c>
      <c r="C19" s="150" t="s">
        <v>89</v>
      </c>
      <c r="D19" s="151" t="s">
        <v>58</v>
      </c>
      <c r="E19" s="138">
        <f>Table5[[#This Row],[KOPVĒRTĒJUMS]]+Table5[[#This Row],[KOPVĒRTĒJUMS ]]+Table5[[#This Row],[KOPVĒRTĒJUMS     ]]+Table5[[#This Row],[KOPVĒRTĒJUMS  ]]+Table5[[#This Row],[KOPVĒRTĒJUMS   ]]+Table5[[#This Row],[KOPVĒRTĒJUMS    ]]</f>
        <v>162</v>
      </c>
      <c r="F19" s="139">
        <v>0</v>
      </c>
      <c r="G19" s="140">
        <v>0</v>
      </c>
      <c r="H19" s="141">
        <f>SUM(Table5[[#This Row],[KVALIFIKĀCIJA]:[FINĀLS]])</f>
        <v>0</v>
      </c>
      <c r="I19" s="139">
        <v>3</v>
      </c>
      <c r="J19" s="140">
        <v>54</v>
      </c>
      <c r="K19" s="141">
        <f>SUM(Table5[[#This Row],[KVALIFIKĀCIJA ]:[FINĀLS ]])</f>
        <v>57</v>
      </c>
      <c r="L19" s="142">
        <v>1</v>
      </c>
      <c r="M19" s="140">
        <v>24</v>
      </c>
      <c r="N19" s="141">
        <f>Table5[[#This Row],[FINĀLS  ]]+Table5[[#This Row],[KVALIFIKĀCIJA  ]]</f>
        <v>25</v>
      </c>
      <c r="O19" s="142">
        <v>1</v>
      </c>
      <c r="P19" s="140">
        <v>24</v>
      </c>
      <c r="Q19" s="141">
        <f>SUM(Table5[[#This Row],[FINĀLS   ]]+Table5[[#This Row],[KVALIFIKĀCIJA   ]])</f>
        <v>25</v>
      </c>
      <c r="R19" s="142">
        <v>1</v>
      </c>
      <c r="S19" s="140">
        <v>54</v>
      </c>
      <c r="T19" s="141">
        <f>Table5[[#This Row],[FINĀLS    ]]+Table5[[#This Row],[KVALIFIKĀCIJA    ]]</f>
        <v>55</v>
      </c>
      <c r="U19" s="142"/>
      <c r="V19" s="140"/>
      <c r="W19" s="141"/>
    </row>
    <row r="20" spans="2:25" x14ac:dyDescent="0.2">
      <c r="B20" s="26">
        <v>16</v>
      </c>
      <c r="C20" s="144" t="s">
        <v>144</v>
      </c>
      <c r="D20" s="145" t="s">
        <v>145</v>
      </c>
      <c r="E20" s="138">
        <f>Table5[[#This Row],[KOPVĒRTĒJUMS]]+Table5[[#This Row],[KOPVĒRTĒJUMS ]]+Table5[[#This Row],[KOPVĒRTĒJUMS     ]]+Table5[[#This Row],[KOPVĒRTĒJUMS  ]]+Table5[[#This Row],[KOPVĒRTĒJUMS   ]]+Table5[[#This Row],[KOPVĒRTĒJUMS    ]]</f>
        <v>119</v>
      </c>
      <c r="F20" s="139">
        <v>2</v>
      </c>
      <c r="G20" s="140">
        <v>61</v>
      </c>
      <c r="H20" s="141">
        <f>SUM(Table5[[#This Row],[KVALIFIKĀCIJA]:[FINĀLS]])</f>
        <v>63</v>
      </c>
      <c r="I20" s="139"/>
      <c r="J20" s="140"/>
      <c r="K20" s="141"/>
      <c r="L20" s="142">
        <v>2</v>
      </c>
      <c r="M20" s="140">
        <v>54</v>
      </c>
      <c r="N20" s="141">
        <f>Table5[[#This Row],[FINĀLS  ]]+Table5[[#This Row],[KVALIFIKĀCIJA  ]]</f>
        <v>56</v>
      </c>
      <c r="O20" s="142"/>
      <c r="P20" s="140"/>
      <c r="Q20" s="141"/>
      <c r="R20" s="142"/>
      <c r="S20" s="140"/>
      <c r="T20" s="141"/>
      <c r="U20" s="142"/>
      <c r="V20" s="140"/>
      <c r="W20" s="141"/>
    </row>
    <row r="21" spans="2:25" x14ac:dyDescent="0.2">
      <c r="B21" s="26">
        <v>17</v>
      </c>
      <c r="C21" s="144" t="s">
        <v>146</v>
      </c>
      <c r="D21" s="145" t="s">
        <v>147</v>
      </c>
      <c r="E21" s="138">
        <f>Table5[[#This Row],[KOPVĒRTĒJUMS]]+Table5[[#This Row],[KOPVĒRTĒJUMS ]]+Table5[[#This Row],[KOPVĒRTĒJUMS     ]]+Table5[[#This Row],[KOPVĒRTĒJUMS  ]]+Table5[[#This Row],[KOPVĒRTĒJUMS   ]]+Table5[[#This Row],[KOPVĒRTĒJUMS    ]]</f>
        <v>118</v>
      </c>
      <c r="F21" s="146"/>
      <c r="G21" s="147"/>
      <c r="H21" s="143"/>
      <c r="I21" s="139">
        <v>1</v>
      </c>
      <c r="J21" s="140">
        <v>61</v>
      </c>
      <c r="K21" s="141">
        <f>SUM(Table5[[#This Row],[KVALIFIKĀCIJA ]:[FINĀLS ]])</f>
        <v>62</v>
      </c>
      <c r="L21" s="142">
        <v>2</v>
      </c>
      <c r="M21" s="140">
        <v>54</v>
      </c>
      <c r="N21" s="141">
        <f>Table5[[#This Row],[FINĀLS  ]]+Table5[[#This Row],[KVALIFIKĀCIJA  ]]</f>
        <v>56</v>
      </c>
      <c r="O21" s="142"/>
      <c r="P21" s="140"/>
      <c r="Q21" s="141"/>
      <c r="R21" s="142"/>
      <c r="S21" s="140"/>
      <c r="T21" s="141"/>
      <c r="U21" s="142"/>
      <c r="V21" s="140"/>
      <c r="W21" s="141"/>
    </row>
    <row r="22" spans="2:25" x14ac:dyDescent="0.2">
      <c r="B22" s="26">
        <v>18</v>
      </c>
      <c r="C22" s="26" t="s">
        <v>41</v>
      </c>
      <c r="D22" s="137" t="s">
        <v>81</v>
      </c>
      <c r="E22" s="138">
        <f>Table5[[#This Row],[KOPVĒRTĒJUMS]]+Table5[[#This Row],[KOPVĒRTĒJUMS ]]+Table5[[#This Row],[KOPVĒRTĒJUMS     ]]+Table5[[#This Row],[KOPVĒRTĒJUMS  ]]+Table5[[#This Row],[KOPVĒRTĒJUMS   ]]+Table5[[#This Row],[KOPVĒRTĒJUMS    ]]</f>
        <v>118</v>
      </c>
      <c r="F22" s="139">
        <v>1</v>
      </c>
      <c r="G22" s="140">
        <v>54</v>
      </c>
      <c r="H22" s="141">
        <f>SUM(Table5[[#This Row],[KVALIFIKĀCIJA]:[FINĀLS]])</f>
        <v>55</v>
      </c>
      <c r="I22" s="139">
        <v>0</v>
      </c>
      <c r="J22" s="140">
        <v>0</v>
      </c>
      <c r="K22" s="141">
        <f>SUM(Table5[[#This Row],[KVALIFIKĀCIJA ]:[FINĀLS ]])</f>
        <v>0</v>
      </c>
      <c r="L22" s="142"/>
      <c r="M22" s="140"/>
      <c r="N22" s="141"/>
      <c r="O22" s="142">
        <v>0</v>
      </c>
      <c r="P22" s="140">
        <v>0</v>
      </c>
      <c r="Q22" s="141">
        <f>SUM(Table5[[#This Row],[FINĀLS   ]]+Table5[[#This Row],[KVALIFIKĀCIJA   ]])</f>
        <v>0</v>
      </c>
      <c r="R22" s="142">
        <v>0</v>
      </c>
      <c r="S22" s="140">
        <v>0</v>
      </c>
      <c r="T22" s="141">
        <f>Table5[[#This Row],[FINĀLS    ]]+Table5[[#This Row],[KVALIFIKĀCIJA    ]]</f>
        <v>0</v>
      </c>
      <c r="U22" s="142">
        <v>2</v>
      </c>
      <c r="V22" s="140">
        <v>61</v>
      </c>
      <c r="W22" s="141">
        <f>Table5[[#This Row],[FINĀLS     ]]+Table5[[#This Row],[KVALIFIKĀCIJA     ]]</f>
        <v>63</v>
      </c>
      <c r="Y22" s="152"/>
    </row>
    <row r="23" spans="2:25" x14ac:dyDescent="0.2">
      <c r="B23" s="26">
        <v>19</v>
      </c>
      <c r="C23" s="26" t="s">
        <v>67</v>
      </c>
      <c r="D23" s="137" t="s">
        <v>76</v>
      </c>
      <c r="E23" s="138">
        <f>Table5[[#This Row],[KOPVĒRTĒJUMS]]+Table5[[#This Row],[KOPVĒRTĒJUMS ]]+Table5[[#This Row],[KOPVĒRTĒJUMS     ]]+Table5[[#This Row],[KOPVĒRTĒJUMS  ]]+Table5[[#This Row],[KOPVĒRTĒJUMS   ]]+Table5[[#This Row],[KOPVĒRTĒJUMS    ]]</f>
        <v>113.5</v>
      </c>
      <c r="F23" s="146"/>
      <c r="G23" s="147"/>
      <c r="H23" s="143"/>
      <c r="I23" s="139">
        <v>0.5</v>
      </c>
      <c r="J23" s="140">
        <v>0</v>
      </c>
      <c r="K23" s="141">
        <f>SUM(Table5[[#This Row],[KVALIFIKĀCIJA ]:[FINĀLS ]])</f>
        <v>0.5</v>
      </c>
      <c r="L23" s="139"/>
      <c r="M23" s="140"/>
      <c r="N23" s="141"/>
      <c r="O23" s="139">
        <v>0</v>
      </c>
      <c r="P23" s="140">
        <v>0</v>
      </c>
      <c r="Q23" s="141">
        <f>SUM(Table5[[#This Row],[FINĀLS   ]]+Table5[[#This Row],[KVALIFIKĀCIJA   ]])</f>
        <v>0</v>
      </c>
      <c r="R23" s="139">
        <v>1</v>
      </c>
      <c r="S23" s="140">
        <v>54</v>
      </c>
      <c r="T23" s="141">
        <f>Table5[[#This Row],[FINĀLS    ]]+Table5[[#This Row],[KVALIFIKĀCIJA    ]]</f>
        <v>55</v>
      </c>
      <c r="U23" s="139">
        <v>4</v>
      </c>
      <c r="V23" s="140">
        <v>54</v>
      </c>
      <c r="W23" s="141">
        <f>Table5[[#This Row],[FINĀLS     ]]+Table5[[#This Row],[KVALIFIKĀCIJA     ]]</f>
        <v>58</v>
      </c>
    </row>
    <row r="24" spans="2:25" x14ac:dyDescent="0.2">
      <c r="B24" s="26">
        <v>20</v>
      </c>
      <c r="C24" s="144" t="s">
        <v>72</v>
      </c>
      <c r="D24" s="145" t="s">
        <v>73</v>
      </c>
      <c r="E24" s="138">
        <f>Table5[[#This Row],[KOPVĒRTĒJUMS]]+Table5[[#This Row],[KOPVĒRTĒJUMS ]]+Table5[[#This Row],[KOPVĒRTĒJUMS     ]]+Table5[[#This Row],[KOPVĒRTĒJUMS  ]]+Table5[[#This Row],[KOPVĒRTĒJUMS   ]]+Table5[[#This Row],[KOPVĒRTĒJUMS    ]]</f>
        <v>111</v>
      </c>
      <c r="F24" s="146"/>
      <c r="G24" s="147"/>
      <c r="H24" s="143"/>
      <c r="I24" s="139">
        <v>2</v>
      </c>
      <c r="J24" s="140">
        <v>54</v>
      </c>
      <c r="K24" s="141">
        <f>SUM(Table5[[#This Row],[KVALIFIKĀCIJA ]:[FINĀLS ]])</f>
        <v>56</v>
      </c>
      <c r="L24" s="142">
        <v>1</v>
      </c>
      <c r="M24" s="140">
        <v>54</v>
      </c>
      <c r="N24" s="141">
        <f>Table5[[#This Row],[FINĀLS  ]]+Table5[[#This Row],[KVALIFIKĀCIJA  ]]</f>
        <v>55</v>
      </c>
      <c r="O24" s="142">
        <v>0</v>
      </c>
      <c r="P24" s="140">
        <v>0</v>
      </c>
      <c r="Q24" s="141">
        <f>SUM(Table5[[#This Row],[FINĀLS   ]]+Table5[[#This Row],[KVALIFIKĀCIJA   ]])</f>
        <v>0</v>
      </c>
      <c r="R24" s="142"/>
      <c r="S24" s="140"/>
      <c r="T24" s="141"/>
      <c r="U24" s="142"/>
      <c r="V24" s="140"/>
      <c r="W24" s="141"/>
    </row>
    <row r="25" spans="2:25" x14ac:dyDescent="0.2">
      <c r="B25" s="26">
        <v>21</v>
      </c>
      <c r="C25" s="26" t="s">
        <v>44</v>
      </c>
      <c r="D25" s="137" t="s">
        <v>33</v>
      </c>
      <c r="E25" s="138">
        <f>Table5[[#This Row],[KOPVĒRTĒJUMS]]+Table5[[#This Row],[KOPVĒRTĒJUMS ]]+Table5[[#This Row],[KOPVĒRTĒJUMS     ]]+Table5[[#This Row],[KOPVĒRTĒJUMS  ]]+Table5[[#This Row],[KOPVĒRTĒJUMS   ]]+Table5[[#This Row],[KOPVĒRTĒJUMS    ]]</f>
        <v>110.5</v>
      </c>
      <c r="F25" s="139">
        <v>0.5</v>
      </c>
      <c r="G25" s="140">
        <v>0</v>
      </c>
      <c r="H25" s="141">
        <f>SUM(Table5[[#This Row],[KVALIFIKĀCIJA]:[FINĀLS]])</f>
        <v>0.5</v>
      </c>
      <c r="I25" s="139"/>
      <c r="J25" s="140"/>
      <c r="K25" s="141"/>
      <c r="L25" s="142">
        <v>2</v>
      </c>
      <c r="M25" s="140">
        <v>24</v>
      </c>
      <c r="N25" s="141">
        <f>Table5[[#This Row],[FINĀLS  ]]+Table5[[#This Row],[KVALIFIKĀCIJA  ]]</f>
        <v>26</v>
      </c>
      <c r="O25" s="142"/>
      <c r="P25" s="140"/>
      <c r="Q25" s="141"/>
      <c r="R25" s="142">
        <v>6</v>
      </c>
      <c r="S25" s="140">
        <v>78</v>
      </c>
      <c r="T25" s="141">
        <f>Table5[[#This Row],[FINĀLS    ]]+Table5[[#This Row],[KVALIFIKĀCIJA    ]]</f>
        <v>84</v>
      </c>
      <c r="U25" s="142"/>
      <c r="V25" s="140"/>
      <c r="W25" s="141"/>
    </row>
    <row r="26" spans="2:25" x14ac:dyDescent="0.2">
      <c r="B26" s="26">
        <v>22</v>
      </c>
      <c r="C26" s="144" t="s">
        <v>148</v>
      </c>
      <c r="D26" s="145" t="s">
        <v>149</v>
      </c>
      <c r="E26" s="138">
        <f>Table5[[#This Row],[KOPVĒRTĒJUMS]]+Table5[[#This Row],[KOPVĒRTĒJUMS ]]+Table5[[#This Row],[KOPVĒRTĒJUMS     ]]+Table5[[#This Row],[KOPVĒRTĒJUMS  ]]+Table5[[#This Row],[KOPVĒRTĒJUMS   ]]+Table5[[#This Row],[KOPVĒRTĒJUMS    ]]</f>
        <v>110</v>
      </c>
      <c r="F26" s="146"/>
      <c r="G26" s="147"/>
      <c r="H26" s="143"/>
      <c r="I26" s="148"/>
      <c r="J26" s="149"/>
      <c r="K26" s="143"/>
      <c r="L26" s="142">
        <v>10</v>
      </c>
      <c r="M26" s="140">
        <v>100</v>
      </c>
      <c r="N26" s="141">
        <f>Table5[[#This Row],[FINĀLS  ]]+Table5[[#This Row],[KVALIFIKĀCIJA  ]]</f>
        <v>110</v>
      </c>
      <c r="O26" s="142"/>
      <c r="P26" s="140"/>
      <c r="Q26" s="141"/>
      <c r="R26" s="142"/>
      <c r="S26" s="140"/>
      <c r="T26" s="141"/>
      <c r="U26" s="142"/>
      <c r="V26" s="140"/>
      <c r="W26" s="141"/>
    </row>
    <row r="27" spans="2:25" x14ac:dyDescent="0.2">
      <c r="B27" s="26">
        <v>23</v>
      </c>
      <c r="C27" s="144" t="s">
        <v>90</v>
      </c>
      <c r="D27" s="145" t="s">
        <v>61</v>
      </c>
      <c r="E27" s="138">
        <f>Table5[[#This Row],[KOPVĒRTĒJUMS]]+Table5[[#This Row],[KOPVĒRTĒJUMS ]]+Table5[[#This Row],[KOPVĒRTĒJUMS     ]]+Table5[[#This Row],[KOPVĒRTĒJUMS  ]]+Table5[[#This Row],[KOPVĒRTĒJUMS   ]]+Table5[[#This Row],[KOPVĒRTĒJUMS    ]]</f>
        <v>79.5</v>
      </c>
      <c r="F27" s="139">
        <v>0.5</v>
      </c>
      <c r="G27" s="140">
        <v>0</v>
      </c>
      <c r="H27" s="141">
        <f>SUM(Table5[[#This Row],[KVALIFIKĀCIJA]:[FINĀLS]])</f>
        <v>0.5</v>
      </c>
      <c r="I27" s="139"/>
      <c r="J27" s="140"/>
      <c r="K27" s="141"/>
      <c r="L27" s="142">
        <v>0.5</v>
      </c>
      <c r="M27" s="140">
        <v>54</v>
      </c>
      <c r="N27" s="141">
        <f>Table5[[#This Row],[FINĀLS  ]]+Table5[[#This Row],[KVALIFIKĀCIJA  ]]</f>
        <v>54.5</v>
      </c>
      <c r="O27" s="142">
        <v>0.5</v>
      </c>
      <c r="P27" s="140">
        <v>24</v>
      </c>
      <c r="Q27" s="141">
        <f>SUM(Table5[[#This Row],[FINĀLS   ]]+Table5[[#This Row],[KVALIFIKĀCIJA   ]])</f>
        <v>24.5</v>
      </c>
      <c r="R27" s="142"/>
      <c r="S27" s="140"/>
      <c r="T27" s="141"/>
      <c r="U27" s="142"/>
      <c r="V27" s="140"/>
      <c r="W27" s="141"/>
    </row>
    <row r="28" spans="2:25" x14ac:dyDescent="0.2">
      <c r="B28" s="26">
        <v>24</v>
      </c>
      <c r="C28" s="144" t="s">
        <v>83</v>
      </c>
      <c r="D28" s="145" t="s">
        <v>84</v>
      </c>
      <c r="E28" s="138">
        <f>Table5[[#This Row],[KOPVĒRTĒJUMS]]+Table5[[#This Row],[KOPVĒRTĒJUMS ]]+Table5[[#This Row],[KOPVĒRTĒJUMS     ]]+Table5[[#This Row],[KOPVĒRTĒJUMS  ]]+Table5[[#This Row],[KOPVĒRTĒJUMS   ]]+Table5[[#This Row],[KOPVĒRTĒJUMS    ]]</f>
        <v>63</v>
      </c>
      <c r="F28" s="146"/>
      <c r="G28" s="147"/>
      <c r="H28" s="143"/>
      <c r="I28" s="148"/>
      <c r="J28" s="149"/>
      <c r="K28" s="143"/>
      <c r="L28" s="153"/>
      <c r="M28" s="154"/>
      <c r="N28" s="141"/>
      <c r="O28" s="139">
        <v>2</v>
      </c>
      <c r="P28" s="140">
        <v>61</v>
      </c>
      <c r="Q28" s="141">
        <f>SUM(Table5[[#This Row],[FINĀLS   ]]+Table5[[#This Row],[KVALIFIKĀCIJA   ]])</f>
        <v>63</v>
      </c>
      <c r="R28" s="139"/>
      <c r="S28" s="140"/>
      <c r="T28" s="141"/>
      <c r="U28" s="139"/>
      <c r="V28" s="140"/>
      <c r="W28" s="141"/>
    </row>
    <row r="29" spans="2:25" x14ac:dyDescent="0.2">
      <c r="B29" s="26">
        <v>25</v>
      </c>
      <c r="C29" s="155" t="s">
        <v>97</v>
      </c>
      <c r="D29" s="137" t="s">
        <v>96</v>
      </c>
      <c r="E29" s="138">
        <f>Table5[[#This Row],[KOPVĒRTĒJUMS]]+Table5[[#This Row],[KOPVĒRTĒJUMS ]]+Table5[[#This Row],[KOPVĒRTĒJUMS     ]]+Table5[[#This Row],[KOPVĒRTĒJUMS  ]]+Table5[[#This Row],[KOPVĒRTĒJUMS   ]]+Table5[[#This Row],[KOPVĒRTĒJUMS    ]]</f>
        <v>63</v>
      </c>
      <c r="F29" s="146"/>
      <c r="G29" s="147"/>
      <c r="H29" s="143">
        <f>SUM(Table5[[#This Row],[KVALIFIKĀCIJA]:[FINĀLS]])</f>
        <v>0</v>
      </c>
      <c r="I29" s="148"/>
      <c r="J29" s="149"/>
      <c r="K29" s="143"/>
      <c r="L29" s="153"/>
      <c r="M29" s="154"/>
      <c r="N29" s="141"/>
      <c r="O29" s="153"/>
      <c r="P29" s="154"/>
      <c r="Q29" s="141">
        <f>SUM(Table5[[#This Row],[FINĀLS   ]]+Table5[[#This Row],[KVALIFIKĀCIJA   ]])</f>
        <v>0</v>
      </c>
      <c r="R29" s="139">
        <v>2</v>
      </c>
      <c r="S29" s="140">
        <v>61</v>
      </c>
      <c r="T29" s="141">
        <f>Table5[[#This Row],[FINĀLS    ]]+Table5[[#This Row],[KVALIFIKĀCIJA    ]]</f>
        <v>63</v>
      </c>
      <c r="U29" s="139"/>
      <c r="V29" s="140"/>
      <c r="W29" s="141"/>
    </row>
    <row r="30" spans="2:25" x14ac:dyDescent="0.2">
      <c r="B30" s="26">
        <v>26</v>
      </c>
      <c r="C30" s="157" t="s">
        <v>64</v>
      </c>
      <c r="D30" s="75" t="s">
        <v>109</v>
      </c>
      <c r="E30" s="138">
        <f>Table5[[#This Row],[KOPVĒRTĒJUMS]]+Table5[[#This Row],[KOPVĒRTĒJUMS ]]+Table5[[#This Row],[KOPVĒRTĒJUMS     ]]+Table5[[#This Row],[KOPVĒRTĒJUMS  ]]+Table5[[#This Row],[KOPVĒRTĒJUMS   ]]+Table5[[#This Row],[KOPVĒRTĒJUMS    ]]</f>
        <v>63</v>
      </c>
      <c r="F30" s="146"/>
      <c r="G30" s="147"/>
      <c r="H30" s="143">
        <f>SUM(Table5[[#This Row],[KVALIFIKĀCIJA]:[FINĀLS]])</f>
        <v>0</v>
      </c>
      <c r="I30" s="148"/>
      <c r="J30" s="149"/>
      <c r="K30" s="143">
        <f>SUM(Table5[[#This Row],[KVALIFIKĀCIJA ]:[FINĀLS ]])</f>
        <v>0</v>
      </c>
      <c r="L30" s="153"/>
      <c r="M30" s="154"/>
      <c r="N30" s="141">
        <f>Table5[[#This Row],[FINĀLS  ]]+Table5[[#This Row],[KVALIFIKĀCIJA  ]]</f>
        <v>0</v>
      </c>
      <c r="O30" s="153"/>
      <c r="P30" s="154"/>
      <c r="Q30" s="141">
        <f>SUM(Table5[[#This Row],[FINĀLS   ]]+Table5[[#This Row],[KVALIFIKĀCIJA   ]])</f>
        <v>0</v>
      </c>
      <c r="R30" s="153"/>
      <c r="S30" s="154"/>
      <c r="T30" s="141">
        <f>Table5[[#This Row],[FINĀLS    ]]+Table5[[#This Row],[KVALIFIKĀCIJA    ]]</f>
        <v>0</v>
      </c>
      <c r="U30" s="139">
        <v>2</v>
      </c>
      <c r="V30" s="140">
        <v>61</v>
      </c>
      <c r="W30" s="156">
        <f>Table5[[#This Row],[FINĀLS     ]]+Table5[[#This Row],[KVALIFIKĀCIJA     ]]</f>
        <v>63</v>
      </c>
    </row>
    <row r="31" spans="2:25" x14ac:dyDescent="0.2">
      <c r="B31" s="26">
        <v>27</v>
      </c>
      <c r="C31" s="144" t="s">
        <v>92</v>
      </c>
      <c r="D31" s="145" t="s">
        <v>93</v>
      </c>
      <c r="E31" s="138">
        <f>Table5[[#This Row],[KOPVĒRTĒJUMS]]+Table5[[#This Row],[KOPVĒRTĒJUMS ]]+Table5[[#This Row],[KOPVĒRTĒJUMS     ]]+Table5[[#This Row],[KOPVĒRTĒJUMS  ]]+Table5[[#This Row],[KOPVĒRTĒJUMS   ]]+Table5[[#This Row],[KOPVĒRTĒJUMS    ]]</f>
        <v>62</v>
      </c>
      <c r="F31" s="146"/>
      <c r="G31" s="147"/>
      <c r="H31" s="143"/>
      <c r="I31" s="148"/>
      <c r="J31" s="149"/>
      <c r="K31" s="143"/>
      <c r="L31" s="153"/>
      <c r="M31" s="154"/>
      <c r="N31" s="141"/>
      <c r="O31" s="139">
        <v>1</v>
      </c>
      <c r="P31" s="140">
        <v>61</v>
      </c>
      <c r="Q31" s="141">
        <f>SUM(Table5[[#This Row],[FINĀLS   ]]+Table5[[#This Row],[KVALIFIKĀCIJA   ]])</f>
        <v>62</v>
      </c>
      <c r="R31" s="139"/>
      <c r="S31" s="140"/>
      <c r="T31" s="141"/>
      <c r="U31" s="139"/>
      <c r="V31" s="140"/>
      <c r="W31" s="141"/>
    </row>
    <row r="32" spans="2:25" x14ac:dyDescent="0.2">
      <c r="B32" s="26">
        <v>28</v>
      </c>
      <c r="C32" s="144" t="s">
        <v>85</v>
      </c>
      <c r="D32" s="145" t="s">
        <v>55</v>
      </c>
      <c r="E32" s="138">
        <f>Table5[[#This Row],[KOPVĒRTĒJUMS]]+Table5[[#This Row],[KOPVĒRTĒJUMS ]]+Table5[[#This Row],[KOPVĒRTĒJUMS     ]]+Table5[[#This Row],[KOPVĒRTĒJUMS  ]]+Table5[[#This Row],[KOPVĒRTĒJUMS   ]]+Table5[[#This Row],[KOPVĒRTĒJUMS    ]]</f>
        <v>57</v>
      </c>
      <c r="F32" s="146"/>
      <c r="G32" s="147"/>
      <c r="H32" s="143"/>
      <c r="I32" s="148"/>
      <c r="J32" s="149"/>
      <c r="K32" s="143"/>
      <c r="L32" s="153"/>
      <c r="M32" s="154"/>
      <c r="N32" s="141"/>
      <c r="O32" s="139">
        <v>3</v>
      </c>
      <c r="P32" s="140">
        <v>54</v>
      </c>
      <c r="Q32" s="141">
        <f>SUM(Table5[[#This Row],[FINĀLS   ]]+Table5[[#This Row],[KVALIFIKĀCIJA   ]])</f>
        <v>57</v>
      </c>
      <c r="R32" s="139"/>
      <c r="S32" s="140"/>
      <c r="T32" s="141"/>
      <c r="U32" s="139"/>
      <c r="V32" s="140"/>
      <c r="W32" s="141"/>
    </row>
    <row r="33" spans="2:23" x14ac:dyDescent="0.2">
      <c r="B33" s="26">
        <v>29</v>
      </c>
      <c r="C33" s="157" t="s">
        <v>69</v>
      </c>
      <c r="D33" s="75" t="s">
        <v>110</v>
      </c>
      <c r="E33" s="138">
        <f>Table5[[#This Row],[KOPVĒRTĒJUMS]]+Table5[[#This Row],[KOPVĒRTĒJUMS ]]+Table5[[#This Row],[KOPVĒRTĒJUMS     ]]+Table5[[#This Row],[KOPVĒRTĒJUMS  ]]+Table5[[#This Row],[KOPVĒRTĒJUMS   ]]+Table5[[#This Row],[KOPVĒRTĒJUMS    ]]</f>
        <v>57</v>
      </c>
      <c r="F33" s="146"/>
      <c r="G33" s="147"/>
      <c r="H33" s="143">
        <f>SUM(Table5[[#This Row],[KVALIFIKĀCIJA]:[FINĀLS]])</f>
        <v>0</v>
      </c>
      <c r="I33" s="148"/>
      <c r="J33" s="149"/>
      <c r="K33" s="143">
        <f>SUM(Table5[[#This Row],[KVALIFIKĀCIJA ]:[FINĀLS ]])</f>
        <v>0</v>
      </c>
      <c r="L33" s="153"/>
      <c r="M33" s="154"/>
      <c r="N33" s="141">
        <f>Table5[[#This Row],[FINĀLS  ]]+Table5[[#This Row],[KVALIFIKĀCIJA  ]]</f>
        <v>0</v>
      </c>
      <c r="O33" s="153"/>
      <c r="P33" s="154"/>
      <c r="Q33" s="141">
        <f>SUM(Table5[[#This Row],[FINĀLS   ]]+Table5[[#This Row],[KVALIFIKĀCIJA   ]])</f>
        <v>0</v>
      </c>
      <c r="R33" s="153"/>
      <c r="S33" s="154"/>
      <c r="T33" s="141">
        <f>Table5[[#This Row],[FINĀLS    ]]+Table5[[#This Row],[KVALIFIKĀCIJA    ]]</f>
        <v>0</v>
      </c>
      <c r="U33" s="139">
        <v>3</v>
      </c>
      <c r="V33" s="140">
        <v>54</v>
      </c>
      <c r="W33" s="156">
        <f>Table5[[#This Row],[FINĀLS     ]]+Table5[[#This Row],[KVALIFIKĀCIJA     ]]</f>
        <v>57</v>
      </c>
    </row>
    <row r="34" spans="2:23" x14ac:dyDescent="0.2">
      <c r="B34" s="26">
        <v>30</v>
      </c>
      <c r="C34" s="157" t="s">
        <v>95</v>
      </c>
      <c r="D34" s="158" t="s">
        <v>94</v>
      </c>
      <c r="E34" s="138">
        <f>Table5[[#This Row],[KOPVĒRTĒJUMS]]+Table5[[#This Row],[KOPVĒRTĒJUMS ]]+Table5[[#This Row],[KOPVĒRTĒJUMS     ]]+Table5[[#This Row],[KOPVĒRTĒJUMS  ]]+Table5[[#This Row],[KOPVĒRTĒJUMS   ]]+Table5[[#This Row],[KOPVĒRTĒJUMS    ]]</f>
        <v>56</v>
      </c>
      <c r="F34" s="146"/>
      <c r="G34" s="147"/>
      <c r="H34" s="143"/>
      <c r="I34" s="148"/>
      <c r="J34" s="149"/>
      <c r="K34" s="143"/>
      <c r="L34" s="153"/>
      <c r="M34" s="154"/>
      <c r="N34" s="141"/>
      <c r="O34" s="153"/>
      <c r="P34" s="154"/>
      <c r="Q34" s="141">
        <f>SUM(Table5[[#This Row],[FINĀLS   ]]+Table5[[#This Row],[KVALIFIKĀCIJA   ]])</f>
        <v>0</v>
      </c>
      <c r="R34" s="139">
        <v>2</v>
      </c>
      <c r="S34" s="140">
        <v>54</v>
      </c>
      <c r="T34" s="141">
        <f>Table5[[#This Row],[FINĀLS    ]]+Table5[[#This Row],[KVALIFIKĀCIJA    ]]</f>
        <v>56</v>
      </c>
      <c r="U34" s="139"/>
      <c r="V34" s="140"/>
      <c r="W34" s="141"/>
    </row>
    <row r="35" spans="2:23" x14ac:dyDescent="0.2">
      <c r="B35" s="26">
        <v>31</v>
      </c>
      <c r="C35" s="26" t="s">
        <v>66</v>
      </c>
      <c r="D35" s="137" t="s">
        <v>150</v>
      </c>
      <c r="E35" s="138">
        <f>Table5[[#This Row],[KOPVĒRTĒJUMS]]+Table5[[#This Row],[KOPVĒRTĒJUMS ]]+Table5[[#This Row],[KOPVĒRTĒJUMS     ]]+Table5[[#This Row],[KOPVĒRTĒJUMS  ]]+Table5[[#This Row],[KOPVĒRTĒJUMS   ]]+Table5[[#This Row],[KOPVĒRTĒJUMS    ]]</f>
        <v>55.5</v>
      </c>
      <c r="F35" s="146"/>
      <c r="G35" s="147"/>
      <c r="H35" s="143"/>
      <c r="I35" s="139">
        <v>0.5</v>
      </c>
      <c r="J35" s="140">
        <v>0</v>
      </c>
      <c r="K35" s="141">
        <f>SUM(Table5[[#This Row],[KVALIFIKĀCIJA ]:[FINĀLS ]])</f>
        <v>0.5</v>
      </c>
      <c r="L35" s="139"/>
      <c r="M35" s="140"/>
      <c r="N35" s="141"/>
      <c r="O35" s="139">
        <v>1</v>
      </c>
      <c r="P35" s="140">
        <v>54</v>
      </c>
      <c r="Q35" s="141">
        <f>SUM(Table5[[#This Row],[FINĀLS   ]]+Table5[[#This Row],[KVALIFIKĀCIJA   ]])</f>
        <v>55</v>
      </c>
      <c r="R35" s="139"/>
      <c r="S35" s="140"/>
      <c r="T35" s="141"/>
      <c r="U35" s="139"/>
      <c r="V35" s="140"/>
      <c r="W35" s="141"/>
    </row>
    <row r="36" spans="2:23" x14ac:dyDescent="0.2">
      <c r="B36" s="26">
        <v>32</v>
      </c>
      <c r="C36" s="144" t="s">
        <v>91</v>
      </c>
      <c r="D36" s="145" t="s">
        <v>165</v>
      </c>
      <c r="E36" s="138">
        <f>Table5[[#This Row],[KOPVĒRTĒJUMS]]+Table5[[#This Row],[KOPVĒRTĒJUMS ]]+Table5[[#This Row],[KOPVĒRTĒJUMS     ]]+Table5[[#This Row],[KOPVĒRTĒJUMS  ]]+Table5[[#This Row],[KOPVĒRTĒJUMS   ]]+Table5[[#This Row],[KOPVĒRTĒJUMS    ]]</f>
        <v>55.5</v>
      </c>
      <c r="F36" s="146"/>
      <c r="G36" s="147"/>
      <c r="H36" s="143"/>
      <c r="I36" s="139">
        <v>0.5</v>
      </c>
      <c r="J36" s="140">
        <v>0</v>
      </c>
      <c r="K36" s="141">
        <f>SUM(Table5[[#This Row],[KVALIFIKĀCIJA ]:[FINĀLS ]])</f>
        <v>0.5</v>
      </c>
      <c r="L36" s="139"/>
      <c r="M36" s="140"/>
      <c r="N36" s="141"/>
      <c r="O36" s="139">
        <v>0</v>
      </c>
      <c r="P36" s="140">
        <v>0</v>
      </c>
      <c r="Q36" s="141">
        <f>SUM(Table5[[#This Row],[FINĀLS   ]]+Table5[[#This Row],[KVALIFIKĀCIJA   ]])</f>
        <v>0</v>
      </c>
      <c r="R36" s="139"/>
      <c r="S36" s="140"/>
      <c r="T36" s="141"/>
      <c r="U36" s="139">
        <v>1</v>
      </c>
      <c r="V36" s="140">
        <v>54</v>
      </c>
      <c r="W36" s="141">
        <f>Table5[[#This Row],[FINĀLS     ]]+Table5[[#This Row],[KVALIFIKĀCIJA     ]]</f>
        <v>55</v>
      </c>
    </row>
    <row r="37" spans="2:23" x14ac:dyDescent="0.2">
      <c r="B37" s="26">
        <v>33</v>
      </c>
      <c r="C37" s="26" t="s">
        <v>151</v>
      </c>
      <c r="D37" s="137" t="s">
        <v>152</v>
      </c>
      <c r="E37" s="138">
        <f>Table5[[#This Row],[KOPVĒRTĒJUMS]]+Table5[[#This Row],[KOPVĒRTĒJUMS ]]+Table5[[#This Row],[KOPVĒRTĒJUMS     ]]+Table5[[#This Row],[KOPVĒRTĒJUMS  ]]+Table5[[#This Row],[KOPVĒRTĒJUMS   ]]+Table5[[#This Row],[KOPVĒRTĒJUMS    ]]</f>
        <v>55</v>
      </c>
      <c r="F37" s="139">
        <v>1</v>
      </c>
      <c r="G37" s="140">
        <v>54</v>
      </c>
      <c r="H37" s="141">
        <f>SUM(Table5[[#This Row],[KVALIFIKĀCIJA]:[FINĀLS]])</f>
        <v>55</v>
      </c>
      <c r="I37" s="139"/>
      <c r="J37" s="140"/>
      <c r="K37" s="141"/>
      <c r="L37" s="142"/>
      <c r="M37" s="140"/>
      <c r="N37" s="141"/>
      <c r="O37" s="142"/>
      <c r="P37" s="140"/>
      <c r="Q37" s="141"/>
      <c r="R37" s="142"/>
      <c r="S37" s="140"/>
      <c r="T37" s="141"/>
      <c r="U37" s="142"/>
      <c r="V37" s="140"/>
      <c r="W37" s="141"/>
    </row>
    <row r="38" spans="2:23" x14ac:dyDescent="0.2">
      <c r="B38" s="26">
        <v>34</v>
      </c>
      <c r="C38" s="144" t="s">
        <v>87</v>
      </c>
      <c r="D38" s="145" t="s">
        <v>88</v>
      </c>
      <c r="E38" s="138">
        <f>Table5[[#This Row],[KOPVĒRTĒJUMS]]+Table5[[#This Row],[KOPVĒRTĒJUMS ]]+Table5[[#This Row],[KOPVĒRTĒJUMS     ]]+Table5[[#This Row],[KOPVĒRTĒJUMS  ]]+Table5[[#This Row],[KOPVĒRTĒJUMS   ]]+Table5[[#This Row],[KOPVĒRTĒJUMS    ]]</f>
        <v>54.5</v>
      </c>
      <c r="F38" s="146"/>
      <c r="G38" s="147"/>
      <c r="H38" s="143"/>
      <c r="I38" s="148"/>
      <c r="J38" s="149"/>
      <c r="K38" s="143"/>
      <c r="L38" s="153"/>
      <c r="M38" s="154"/>
      <c r="N38" s="141"/>
      <c r="O38" s="139">
        <v>0.5</v>
      </c>
      <c r="P38" s="140">
        <v>54</v>
      </c>
      <c r="Q38" s="141">
        <f>SUM(Table5[[#This Row],[FINĀLS   ]]+Table5[[#This Row],[KVALIFIKĀCIJA   ]])</f>
        <v>54.5</v>
      </c>
      <c r="R38" s="139"/>
      <c r="S38" s="140"/>
      <c r="T38" s="141"/>
      <c r="U38" s="139"/>
      <c r="V38" s="140"/>
      <c r="W38" s="141"/>
    </row>
    <row r="39" spans="2:23" x14ac:dyDescent="0.2">
      <c r="B39" s="26">
        <v>35</v>
      </c>
      <c r="C39" s="144" t="s">
        <v>77</v>
      </c>
      <c r="D39" s="145" t="s">
        <v>78</v>
      </c>
      <c r="E39" s="138">
        <f>Table5[[#This Row],[KOPVĒRTĒJUMS]]+Table5[[#This Row],[KOPVĒRTĒJUMS ]]+Table5[[#This Row],[KOPVĒRTĒJUMS     ]]+Table5[[#This Row],[KOPVĒRTĒJUMS  ]]+Table5[[#This Row],[KOPVĒRTĒJUMS   ]]+Table5[[#This Row],[KOPVĒRTĒJUMS    ]]</f>
        <v>25.5</v>
      </c>
      <c r="F39" s="146"/>
      <c r="G39" s="147"/>
      <c r="H39" s="143"/>
      <c r="I39" s="139">
        <v>0.5</v>
      </c>
      <c r="J39" s="140">
        <v>0</v>
      </c>
      <c r="K39" s="141">
        <f>SUM(Table5[[#This Row],[KVALIFIKĀCIJA ]:[FINĀLS ]])</f>
        <v>0.5</v>
      </c>
      <c r="L39" s="139"/>
      <c r="M39" s="140"/>
      <c r="N39" s="141"/>
      <c r="O39" s="139">
        <v>1</v>
      </c>
      <c r="P39" s="140">
        <v>24</v>
      </c>
      <c r="Q39" s="141">
        <f>SUM(Table5[[#This Row],[FINĀLS   ]]+Table5[[#This Row],[KVALIFIKĀCIJA   ]])</f>
        <v>25</v>
      </c>
      <c r="R39" s="139"/>
      <c r="S39" s="140"/>
      <c r="T39" s="141"/>
      <c r="U39" s="139"/>
      <c r="V39" s="140"/>
      <c r="W39" s="141"/>
    </row>
    <row r="40" spans="2:23" x14ac:dyDescent="0.2">
      <c r="B40" s="26">
        <v>36</v>
      </c>
      <c r="C40" s="144" t="s">
        <v>153</v>
      </c>
      <c r="D40" s="145" t="s">
        <v>154</v>
      </c>
      <c r="E40" s="138">
        <f>Table5[[#This Row],[KOPVĒRTĒJUMS]]+Table5[[#This Row],[KOPVĒRTĒJUMS ]]+Table5[[#This Row],[KOPVĒRTĒJUMS     ]]+Table5[[#This Row],[KOPVĒRTĒJUMS  ]]+Table5[[#This Row],[KOPVĒRTĒJUMS   ]]+Table5[[#This Row],[KOPVĒRTĒJUMS    ]]</f>
        <v>25</v>
      </c>
      <c r="F40" s="146"/>
      <c r="G40" s="147"/>
      <c r="H40" s="143"/>
      <c r="I40" s="148"/>
      <c r="J40" s="149"/>
      <c r="K40" s="143"/>
      <c r="L40" s="142">
        <v>1</v>
      </c>
      <c r="M40" s="140">
        <v>24</v>
      </c>
      <c r="N40" s="141">
        <f>Table5[[#This Row],[FINĀLS  ]]+Table5[[#This Row],[KVALIFIKĀCIJA  ]]</f>
        <v>25</v>
      </c>
      <c r="O40" s="142"/>
      <c r="P40" s="140"/>
      <c r="Q40" s="141"/>
      <c r="R40" s="142"/>
      <c r="S40" s="140"/>
      <c r="T40" s="141"/>
      <c r="U40" s="142"/>
      <c r="V40" s="140"/>
      <c r="W40" s="141"/>
    </row>
    <row r="41" spans="2:23" x14ac:dyDescent="0.2">
      <c r="B41" s="26">
        <v>37</v>
      </c>
      <c r="C41" s="144" t="s">
        <v>155</v>
      </c>
      <c r="D41" s="145" t="s">
        <v>156</v>
      </c>
      <c r="E41" s="138">
        <f>Table5[[#This Row],[KOPVĒRTĒJUMS]]+Table5[[#This Row],[KOPVĒRTĒJUMS ]]+Table5[[#This Row],[KOPVĒRTĒJUMS     ]]+Table5[[#This Row],[KOPVĒRTĒJUMS  ]]+Table5[[#This Row],[KOPVĒRTĒJUMS   ]]+Table5[[#This Row],[KOPVĒRTĒJUMS    ]]</f>
        <v>24.5</v>
      </c>
      <c r="F41" s="146"/>
      <c r="G41" s="147"/>
      <c r="H41" s="143"/>
      <c r="I41" s="148"/>
      <c r="J41" s="149"/>
      <c r="K41" s="143"/>
      <c r="L41" s="142">
        <v>0.5</v>
      </c>
      <c r="M41" s="140">
        <v>24</v>
      </c>
      <c r="N41" s="141">
        <f>Table5[[#This Row],[FINĀLS  ]]+Table5[[#This Row],[KVALIFIKĀCIJA  ]]</f>
        <v>24.5</v>
      </c>
      <c r="O41" s="142"/>
      <c r="P41" s="140"/>
      <c r="Q41" s="141"/>
      <c r="R41" s="142"/>
      <c r="S41" s="140"/>
      <c r="T41" s="141"/>
      <c r="U41" s="142"/>
      <c r="V41" s="140"/>
      <c r="W41" s="141"/>
    </row>
    <row r="42" spans="2:23" x14ac:dyDescent="0.2">
      <c r="B42" s="26">
        <v>38</v>
      </c>
      <c r="C42" s="144" t="s">
        <v>157</v>
      </c>
      <c r="D42" s="145" t="s">
        <v>158</v>
      </c>
      <c r="E42" s="138">
        <f>Table5[[#This Row],[KOPVĒRTĒJUMS]]+Table5[[#This Row],[KOPVĒRTĒJUMS ]]+Table5[[#This Row],[KOPVĒRTĒJUMS     ]]+Table5[[#This Row],[KOPVĒRTĒJUMS  ]]+Table5[[#This Row],[KOPVĒRTĒJUMS   ]]+Table5[[#This Row],[KOPVĒRTĒJUMS    ]]</f>
        <v>24.5</v>
      </c>
      <c r="F42" s="146"/>
      <c r="G42" s="147"/>
      <c r="H42" s="143"/>
      <c r="I42" s="148"/>
      <c r="J42" s="149"/>
      <c r="K42" s="143"/>
      <c r="L42" s="142">
        <v>0.5</v>
      </c>
      <c r="M42" s="140">
        <v>24</v>
      </c>
      <c r="N42" s="141">
        <f>Table5[[#This Row],[FINĀLS  ]]+Table5[[#This Row],[KVALIFIKĀCIJA  ]]</f>
        <v>24.5</v>
      </c>
      <c r="O42" s="142"/>
      <c r="P42" s="140"/>
      <c r="Q42" s="141"/>
      <c r="R42" s="142"/>
      <c r="S42" s="140"/>
      <c r="T42" s="141"/>
      <c r="U42" s="142"/>
      <c r="V42" s="140"/>
      <c r="W42" s="141"/>
    </row>
    <row r="43" spans="2:23" x14ac:dyDescent="0.2">
      <c r="B43" s="26">
        <v>39</v>
      </c>
      <c r="C43" s="144" t="s">
        <v>159</v>
      </c>
      <c r="D43" s="145" t="s">
        <v>160</v>
      </c>
      <c r="E43" s="138">
        <f>Table5[[#This Row],[KOPVĒRTĒJUMS]]+Table5[[#This Row],[KOPVĒRTĒJUMS ]]+Table5[[#This Row],[KOPVĒRTĒJUMS     ]]+Table5[[#This Row],[KOPVĒRTĒJUMS  ]]+Table5[[#This Row],[KOPVĒRTĒJUMS   ]]+Table5[[#This Row],[KOPVĒRTĒJUMS    ]]</f>
        <v>1</v>
      </c>
      <c r="F43" s="139">
        <v>1</v>
      </c>
      <c r="G43" s="140">
        <v>0</v>
      </c>
      <c r="H43" s="141">
        <f>SUM(Table5[[#This Row],[KVALIFIKĀCIJA]:[FINĀLS]])</f>
        <v>1</v>
      </c>
      <c r="I43" s="139"/>
      <c r="J43" s="140"/>
      <c r="K43" s="141"/>
      <c r="L43" s="139"/>
      <c r="M43" s="140"/>
      <c r="N43" s="141"/>
      <c r="O43" s="139"/>
      <c r="P43" s="140"/>
      <c r="Q43" s="141"/>
      <c r="R43" s="139"/>
      <c r="S43" s="140"/>
      <c r="T43" s="141"/>
      <c r="U43" s="139"/>
      <c r="V43" s="140"/>
      <c r="W43" s="141"/>
    </row>
    <row r="44" spans="2:23" x14ac:dyDescent="0.2">
      <c r="B44" s="26">
        <v>40</v>
      </c>
      <c r="C44" s="144" t="s">
        <v>161</v>
      </c>
      <c r="D44" s="145" t="s">
        <v>162</v>
      </c>
      <c r="E44" s="138">
        <f>Table5[[#This Row],[KOPVĒRTĒJUMS]]+Table5[[#This Row],[KOPVĒRTĒJUMS ]]+Table5[[#This Row],[KOPVĒRTĒJUMS     ]]+Table5[[#This Row],[KOPVĒRTĒJUMS  ]]+Table5[[#This Row],[KOPVĒRTĒJUMS   ]]+Table5[[#This Row],[KOPVĒRTĒJUMS    ]]</f>
        <v>0.5</v>
      </c>
      <c r="F44" s="146"/>
      <c r="G44" s="147"/>
      <c r="H44" s="143"/>
      <c r="I44" s="139">
        <v>0.5</v>
      </c>
      <c r="J44" s="140">
        <v>0</v>
      </c>
      <c r="K44" s="141">
        <f>SUM(Table5[[#This Row],[KVALIFIKĀCIJA ]:[FINĀLS ]])</f>
        <v>0.5</v>
      </c>
      <c r="L44" s="139"/>
      <c r="M44" s="140"/>
      <c r="N44" s="141"/>
      <c r="O44" s="139"/>
      <c r="P44" s="140"/>
      <c r="Q44" s="141"/>
      <c r="R44" s="139"/>
      <c r="S44" s="140"/>
      <c r="T44" s="141"/>
      <c r="U44" s="139"/>
      <c r="V44" s="140"/>
      <c r="W44" s="141"/>
    </row>
    <row r="45" spans="2:23" x14ac:dyDescent="0.2">
      <c r="B45" s="26">
        <v>41</v>
      </c>
      <c r="C45" s="144" t="s">
        <v>163</v>
      </c>
      <c r="D45" s="145" t="s">
        <v>164</v>
      </c>
      <c r="E45" s="138">
        <f>Table5[[#This Row],[KOPVĒRTĒJUMS]]+Table5[[#This Row],[KOPVĒRTĒJUMS ]]+Table5[[#This Row],[KOPVĒRTĒJUMS     ]]+Table5[[#This Row],[KOPVĒRTĒJUMS  ]]+Table5[[#This Row],[KOPVĒRTĒJUMS   ]]+Table5[[#This Row],[KOPVĒRTĒJUMS    ]]</f>
        <v>0.5</v>
      </c>
      <c r="F45" s="146"/>
      <c r="G45" s="147"/>
      <c r="H45" s="143"/>
      <c r="I45" s="139">
        <v>0.5</v>
      </c>
      <c r="J45" s="140">
        <v>0</v>
      </c>
      <c r="K45" s="141">
        <f>SUM(Table5[[#This Row],[KVALIFIKĀCIJA ]:[FINĀLS ]])</f>
        <v>0.5</v>
      </c>
      <c r="L45" s="139"/>
      <c r="M45" s="140"/>
      <c r="N45" s="141"/>
      <c r="O45" s="139"/>
      <c r="P45" s="140"/>
      <c r="Q45" s="141"/>
      <c r="R45" s="139"/>
      <c r="S45" s="140"/>
      <c r="T45" s="141"/>
      <c r="U45" s="139"/>
      <c r="V45" s="140"/>
      <c r="W45" s="141"/>
    </row>
    <row r="46" spans="2:23" x14ac:dyDescent="0.2">
      <c r="B46" s="26">
        <v>42</v>
      </c>
      <c r="C46" s="144" t="s">
        <v>74</v>
      </c>
      <c r="D46" s="145" t="s">
        <v>75</v>
      </c>
      <c r="E46" s="138">
        <f>Table5[[#This Row],[KOPVĒRTĒJUMS]]+Table5[[#This Row],[KOPVĒRTĒJUMS ]]+Table5[[#This Row],[KOPVĒRTĒJUMS     ]]+Table5[[#This Row],[KOPVĒRTĒJUMS  ]]+Table5[[#This Row],[KOPVĒRTĒJUMS   ]]+Table5[[#This Row],[KOPVĒRTĒJUMS    ]]</f>
        <v>0</v>
      </c>
      <c r="F46" s="146"/>
      <c r="G46" s="147"/>
      <c r="H46" s="143"/>
      <c r="I46" s="148"/>
      <c r="J46" s="149"/>
      <c r="K46" s="143"/>
      <c r="L46" s="153"/>
      <c r="M46" s="154"/>
      <c r="N46" s="141"/>
      <c r="O46" s="139">
        <v>0</v>
      </c>
      <c r="P46" s="140">
        <v>0</v>
      </c>
      <c r="Q46" s="141">
        <f>SUM(Table5[[#This Row],[FINĀLS   ]]+Table5[[#This Row],[KVALIFIKĀCIJA   ]])</f>
        <v>0</v>
      </c>
      <c r="R46" s="139">
        <v>0</v>
      </c>
      <c r="S46" s="140">
        <v>0</v>
      </c>
      <c r="T46" s="141">
        <f>Table5[[#This Row],[FINĀLS    ]]+Table5[[#This Row],[KVALIFIKĀCIJA    ]]</f>
        <v>0</v>
      </c>
      <c r="U46" s="139"/>
      <c r="V46" s="140"/>
      <c r="W46" s="141"/>
    </row>
    <row r="47" spans="2:23" x14ac:dyDescent="0.2">
      <c r="E47" s="138"/>
    </row>
    <row r="48" spans="2:23" x14ac:dyDescent="0.2">
      <c r="C48" s="1"/>
      <c r="D48" s="95"/>
    </row>
    <row r="49" spans="3:21" x14ac:dyDescent="0.2">
      <c r="C49" s="1"/>
      <c r="D49" s="95"/>
    </row>
    <row r="50" spans="3:21" x14ac:dyDescent="0.2">
      <c r="C50" s="1"/>
      <c r="D50" s="95"/>
    </row>
    <row r="51" spans="3:21" x14ac:dyDescent="0.2">
      <c r="C51" s="1"/>
      <c r="D51" s="95"/>
    </row>
    <row r="52" spans="3:21" x14ac:dyDescent="0.2">
      <c r="C52" s="1"/>
      <c r="D52" s="95"/>
      <c r="F52" s="1"/>
      <c r="I52" s="1"/>
      <c r="L52" s="1"/>
      <c r="R52" s="1"/>
      <c r="U52" s="1"/>
    </row>
    <row r="53" spans="3:21" x14ac:dyDescent="0.2">
      <c r="C53" s="1"/>
      <c r="D53" s="95"/>
      <c r="F53" s="1"/>
      <c r="I53" s="1"/>
      <c r="L53" s="1"/>
      <c r="R53" s="1"/>
      <c r="U53" s="1"/>
    </row>
    <row r="54" spans="3:21" x14ac:dyDescent="0.2">
      <c r="C54" s="1"/>
      <c r="D54" s="95"/>
    </row>
    <row r="55" spans="3:21" x14ac:dyDescent="0.2">
      <c r="C55" s="1"/>
      <c r="D55" s="95"/>
    </row>
    <row r="56" spans="3:21" x14ac:dyDescent="0.2">
      <c r="C56" s="1"/>
      <c r="D56" s="95"/>
    </row>
    <row r="57" spans="3:21" x14ac:dyDescent="0.2">
      <c r="C57" s="1"/>
      <c r="D57" s="95"/>
    </row>
    <row r="58" spans="3:21" x14ac:dyDescent="0.2">
      <c r="C58" s="1"/>
      <c r="D58" s="95"/>
    </row>
    <row r="59" spans="3:21" x14ac:dyDescent="0.2">
      <c r="C59" s="1"/>
      <c r="D59" s="95"/>
    </row>
    <row r="60" spans="3:21" x14ac:dyDescent="0.2">
      <c r="C60" s="1"/>
      <c r="D60" s="95"/>
    </row>
    <row r="61" spans="3:21" x14ac:dyDescent="0.2">
      <c r="C61" s="1"/>
      <c r="D61" s="95"/>
    </row>
    <row r="62" spans="3:21" x14ac:dyDescent="0.2">
      <c r="C62" s="1"/>
      <c r="D62" s="95"/>
    </row>
    <row r="63" spans="3:21" x14ac:dyDescent="0.2">
      <c r="C63" s="1"/>
      <c r="D63" s="95"/>
    </row>
    <row r="64" spans="3:21" x14ac:dyDescent="0.2">
      <c r="C64" s="1"/>
      <c r="D64" s="95"/>
    </row>
    <row r="65" spans="3:4" x14ac:dyDescent="0.2">
      <c r="C65" s="1"/>
      <c r="D65" s="95"/>
    </row>
    <row r="66" spans="3:4" x14ac:dyDescent="0.2">
      <c r="C66" s="1"/>
      <c r="D66" s="95"/>
    </row>
    <row r="67" spans="3:4" x14ac:dyDescent="0.2">
      <c r="C67" s="1"/>
      <c r="D67" s="95"/>
    </row>
    <row r="68" spans="3:4" x14ac:dyDescent="0.2">
      <c r="C68" s="1"/>
      <c r="D68" s="95"/>
    </row>
    <row r="69" spans="3:4" x14ac:dyDescent="0.2">
      <c r="C69" s="1"/>
      <c r="D69" s="95"/>
    </row>
    <row r="70" spans="3:4" x14ac:dyDescent="0.2">
      <c r="C70" s="1"/>
      <c r="D70" s="95"/>
    </row>
    <row r="71" spans="3:4" x14ac:dyDescent="0.2">
      <c r="C71" s="1"/>
      <c r="D71" s="95"/>
    </row>
    <row r="72" spans="3:4" x14ac:dyDescent="0.2">
      <c r="C72" s="1"/>
      <c r="D72" s="95"/>
    </row>
    <row r="73" spans="3:4" x14ac:dyDescent="0.2">
      <c r="C73" s="1"/>
      <c r="D73" s="95"/>
    </row>
    <row r="74" spans="3:4" x14ac:dyDescent="0.2">
      <c r="C74" s="1"/>
      <c r="D74" s="95"/>
    </row>
  </sheetData>
  <mergeCells count="12">
    <mergeCell ref="R2:T2"/>
    <mergeCell ref="R3:T3"/>
    <mergeCell ref="F2:H2"/>
    <mergeCell ref="I2:K2"/>
    <mergeCell ref="L2:N2"/>
    <mergeCell ref="O2:Q2"/>
    <mergeCell ref="U2:W2"/>
    <mergeCell ref="F3:H3"/>
    <mergeCell ref="I3:K3"/>
    <mergeCell ref="L3:N3"/>
    <mergeCell ref="O3:Q3"/>
    <mergeCell ref="U3:W3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0009C-817F-6841-93EE-3B3FC4779FA0}">
  <dimension ref="B1:Y49"/>
  <sheetViews>
    <sheetView topLeftCell="I2" workbookViewId="0">
      <selection activeCell="A5" sqref="A5:XFD5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95" customWidth="1"/>
    <col min="4" max="4" width="27" style="1" customWidth="1"/>
    <col min="5" max="5" width="11.33203125" style="1" customWidth="1"/>
    <col min="6" max="7" width="13.33203125" style="95" customWidth="1"/>
    <col min="8" max="8" width="13.33203125" style="1" customWidth="1"/>
    <col min="9" max="10" width="13.33203125" style="95" customWidth="1"/>
    <col min="11" max="11" width="13.33203125" style="1" customWidth="1"/>
    <col min="12" max="13" width="13.33203125" style="95" customWidth="1"/>
    <col min="14" max="17" width="13.33203125" style="1" customWidth="1"/>
    <col min="18" max="19" width="13.33203125" style="95" customWidth="1"/>
    <col min="20" max="20" width="13.33203125" style="1" customWidth="1"/>
    <col min="21" max="22" width="13.33203125" style="95" customWidth="1"/>
    <col min="23" max="23" width="13.33203125" style="1" customWidth="1"/>
    <col min="24" max="26" width="8.83203125" style="1"/>
    <col min="27" max="27" width="21.1640625" style="1" customWidth="1"/>
    <col min="28" max="16384" width="8.83203125" style="1"/>
  </cols>
  <sheetData>
    <row r="1" spans="2:25" ht="17" x14ac:dyDescent="0.2">
      <c r="D1" s="98" t="s">
        <v>115</v>
      </c>
      <c r="E1" s="97"/>
    </row>
    <row r="2" spans="2:25" ht="17" x14ac:dyDescent="0.2">
      <c r="B2" s="123"/>
      <c r="D2" s="98" t="s">
        <v>34</v>
      </c>
      <c r="F2" s="124" t="s">
        <v>116</v>
      </c>
      <c r="G2" s="125"/>
      <c r="H2" s="126"/>
      <c r="I2" s="124" t="s">
        <v>117</v>
      </c>
      <c r="J2" s="125"/>
      <c r="K2" s="126"/>
      <c r="L2" s="124" t="s">
        <v>118</v>
      </c>
      <c r="M2" s="125"/>
      <c r="N2" s="126"/>
      <c r="O2" s="124" t="s">
        <v>119</v>
      </c>
      <c r="P2" s="125"/>
      <c r="Q2" s="126"/>
      <c r="R2" s="124" t="s">
        <v>120</v>
      </c>
      <c r="S2" s="125"/>
      <c r="T2" s="126"/>
      <c r="U2" s="124" t="s">
        <v>169</v>
      </c>
      <c r="V2" s="125"/>
      <c r="W2" s="126"/>
      <c r="X2" s="127"/>
      <c r="Y2" s="127"/>
    </row>
    <row r="3" spans="2:25" x14ac:dyDescent="0.2">
      <c r="B3" s="26"/>
      <c r="C3" s="26"/>
      <c r="D3" s="35"/>
      <c r="E3" s="35"/>
      <c r="F3" s="128" t="s">
        <v>121</v>
      </c>
      <c r="G3" s="129"/>
      <c r="H3" s="130"/>
      <c r="I3" s="128" t="s">
        <v>122</v>
      </c>
      <c r="J3" s="129"/>
      <c r="K3" s="130"/>
      <c r="L3" s="128" t="s">
        <v>123</v>
      </c>
      <c r="M3" s="129"/>
      <c r="N3" s="130"/>
      <c r="O3" s="128" t="s">
        <v>124</v>
      </c>
      <c r="P3" s="129"/>
      <c r="Q3" s="130"/>
      <c r="R3" s="128" t="s">
        <v>125</v>
      </c>
      <c r="S3" s="129"/>
      <c r="T3" s="130"/>
      <c r="U3" s="128" t="s">
        <v>170</v>
      </c>
      <c r="V3" s="129"/>
      <c r="W3" s="130"/>
      <c r="X3" s="27"/>
      <c r="Y3" s="127"/>
    </row>
    <row r="4" spans="2:25" s="8" customFormat="1" ht="30" x14ac:dyDescent="0.2">
      <c r="B4" s="26" t="s">
        <v>126</v>
      </c>
      <c r="C4" s="26" t="s">
        <v>127</v>
      </c>
      <c r="D4" s="26" t="s">
        <v>128</v>
      </c>
      <c r="E4" s="131" t="s">
        <v>129</v>
      </c>
      <c r="F4" s="132" t="s">
        <v>18</v>
      </c>
      <c r="G4" s="133" t="s">
        <v>130</v>
      </c>
      <c r="H4" s="134" t="s">
        <v>131</v>
      </c>
      <c r="I4" s="132" t="s">
        <v>132</v>
      </c>
      <c r="J4" s="133" t="s">
        <v>133</v>
      </c>
      <c r="K4" s="134" t="s">
        <v>134</v>
      </c>
      <c r="L4" s="132" t="s">
        <v>135</v>
      </c>
      <c r="M4" s="133" t="s">
        <v>136</v>
      </c>
      <c r="N4" s="134" t="s">
        <v>137</v>
      </c>
      <c r="O4" s="132" t="s">
        <v>138</v>
      </c>
      <c r="P4" s="133" t="s">
        <v>139</v>
      </c>
      <c r="Q4" s="134" t="s">
        <v>140</v>
      </c>
      <c r="R4" s="132" t="s">
        <v>141</v>
      </c>
      <c r="S4" s="133" t="s">
        <v>142</v>
      </c>
      <c r="T4" s="134" t="s">
        <v>143</v>
      </c>
      <c r="U4" s="132" t="s">
        <v>166</v>
      </c>
      <c r="V4" s="133" t="s">
        <v>167</v>
      </c>
      <c r="W4" s="134" t="s">
        <v>168</v>
      </c>
      <c r="X4" s="135"/>
      <c r="Y4" s="136"/>
    </row>
    <row r="5" spans="2:25" x14ac:dyDescent="0.2">
      <c r="B5" s="26">
        <v>1</v>
      </c>
      <c r="C5" s="26" t="s">
        <v>40</v>
      </c>
      <c r="D5" s="137" t="s">
        <v>53</v>
      </c>
      <c r="E5" s="138">
        <f>Table54[[#This Row],[KOPVĒRTĒJUMS]]+Table54[[#This Row],[KOPVĒRTĒJUMS ]]+Table54[[#This Row],[KOPVĒRTĒJUMS     ]]+Table54[[#This Row],[KOPVĒRTĒJUMS  ]]+Table54[[#This Row],[KOPVĒRTĒJUMS   ]]+Table54[[#This Row],[KOPVĒRTĒJUMS    ]]</f>
        <v>470</v>
      </c>
      <c r="F5" s="139">
        <v>2</v>
      </c>
      <c r="G5" s="140">
        <v>54</v>
      </c>
      <c r="H5" s="141">
        <f>SUM(Table54[[#This Row],[KVALIFIKĀCIJA]:[FINĀLS]])</f>
        <v>56</v>
      </c>
      <c r="I5" s="139">
        <v>2</v>
      </c>
      <c r="J5" s="140">
        <v>54</v>
      </c>
      <c r="K5" s="141">
        <f>SUM(Table54[[#This Row],[KVALIFIKĀCIJA ]:[FINĀLS ]])</f>
        <v>56</v>
      </c>
      <c r="L5" s="142">
        <v>3</v>
      </c>
      <c r="M5" s="140">
        <v>88</v>
      </c>
      <c r="N5" s="141">
        <f>Table54[[#This Row],[FINĀLS  ]]+Table54[[#This Row],[KVALIFIKĀCIJA  ]]</f>
        <v>91</v>
      </c>
      <c r="O5" s="142">
        <v>4</v>
      </c>
      <c r="P5" s="140">
        <v>100</v>
      </c>
      <c r="Q5" s="141">
        <f>SUM(Table54[[#This Row],[FINĀLS   ]]+Table54[[#This Row],[KVALIFIKĀCIJA   ]])</f>
        <v>104</v>
      </c>
      <c r="R5" s="142">
        <v>4</v>
      </c>
      <c r="S5" s="140">
        <v>69</v>
      </c>
      <c r="T5" s="141">
        <f>Table54[[#This Row],[FINĀLS    ]]+Table54[[#This Row],[KVALIFIKĀCIJA    ]]</f>
        <v>73</v>
      </c>
      <c r="U5" s="142">
        <v>12</v>
      </c>
      <c r="V5" s="140">
        <v>78</v>
      </c>
      <c r="W5" s="141">
        <f>Table54[[#This Row],[FINĀLS     ]]+Table54[[#This Row],[KVALIFIKĀCIJA     ]]</f>
        <v>90</v>
      </c>
      <c r="X5" s="27"/>
      <c r="Y5" s="127"/>
    </row>
    <row r="6" spans="2:25" x14ac:dyDescent="0.2">
      <c r="B6" s="26">
        <v>2</v>
      </c>
      <c r="C6" s="26" t="s">
        <v>63</v>
      </c>
      <c r="D6" s="137" t="s">
        <v>60</v>
      </c>
      <c r="E6" s="138">
        <f>Table54[[#This Row],[KOPVĒRTĒJUMS]]+Table54[[#This Row],[KOPVĒRTĒJUMS ]]+Table54[[#This Row],[KOPVĒRTĒJUMS     ]]+Table54[[#This Row],[KOPVĒRTĒJUMS  ]]+Table54[[#This Row],[KOPVĒRTĒJUMS   ]]+Table54[[#This Row],[KOPVĒRTĒJUMS    ]]</f>
        <v>466</v>
      </c>
      <c r="F6" s="139">
        <v>2</v>
      </c>
      <c r="G6" s="140">
        <v>61</v>
      </c>
      <c r="H6" s="141">
        <f>SUM(Table54[[#This Row],[KVALIFIKĀCIJA]:[FINĀLS]])</f>
        <v>63</v>
      </c>
      <c r="I6" s="139">
        <v>8</v>
      </c>
      <c r="J6" s="140">
        <v>54</v>
      </c>
      <c r="K6" s="141">
        <f>SUM(Table54[[#This Row],[KVALIFIKĀCIJA ]:[FINĀLS ]])</f>
        <v>62</v>
      </c>
      <c r="L6" s="142">
        <v>2</v>
      </c>
      <c r="M6" s="140">
        <v>69</v>
      </c>
      <c r="N6" s="141">
        <f>Table54[[#This Row],[FINĀLS  ]]+Table54[[#This Row],[KVALIFIKĀCIJA  ]]</f>
        <v>71</v>
      </c>
      <c r="O6" s="142">
        <v>12</v>
      </c>
      <c r="P6" s="140">
        <v>88</v>
      </c>
      <c r="Q6" s="141">
        <f>SUM(Table54[[#This Row],[FINĀLS   ]]+Table54[[#This Row],[KVALIFIKĀCIJA   ]])</f>
        <v>100</v>
      </c>
      <c r="R6" s="142">
        <v>12</v>
      </c>
      <c r="S6" s="140">
        <v>100</v>
      </c>
      <c r="T6" s="141">
        <f>Table54[[#This Row],[FINĀLS    ]]+Table54[[#This Row],[KVALIFIKĀCIJA    ]]</f>
        <v>112</v>
      </c>
      <c r="U6" s="142">
        <v>4</v>
      </c>
      <c r="V6" s="140">
        <v>54</v>
      </c>
      <c r="W6" s="141">
        <f>Table54[[#This Row],[FINĀLS     ]]+Table54[[#This Row],[KVALIFIKĀCIJA     ]]</f>
        <v>58</v>
      </c>
      <c r="X6" s="27"/>
      <c r="Y6" s="127"/>
    </row>
    <row r="7" spans="2:25" x14ac:dyDescent="0.2">
      <c r="B7" s="26">
        <v>3</v>
      </c>
      <c r="C7" s="26" t="s">
        <v>36</v>
      </c>
      <c r="D7" s="137" t="s">
        <v>49</v>
      </c>
      <c r="E7" s="138">
        <f>Table54[[#This Row],[KOPVĒRTĒJUMS]]+Table54[[#This Row],[KOPVĒRTĒJUMS ]]+Table54[[#This Row],[KOPVĒRTĒJUMS     ]]+Table54[[#This Row],[KOPVĒRTĒJUMS  ]]+Table54[[#This Row],[KOPVĒRTĒJUMS   ]]+Table54[[#This Row],[KOPVĒRTĒJUMS    ]]</f>
        <v>464</v>
      </c>
      <c r="F7" s="139">
        <v>6</v>
      </c>
      <c r="G7" s="140">
        <v>69</v>
      </c>
      <c r="H7" s="141">
        <f>SUM(Table54[[#This Row],[KVALIFIKĀCIJA]:[FINĀLS]])</f>
        <v>75</v>
      </c>
      <c r="I7" s="139">
        <v>12</v>
      </c>
      <c r="J7" s="140">
        <v>88</v>
      </c>
      <c r="K7" s="141">
        <f>SUM(Table54[[#This Row],[KVALIFIKĀCIJA ]:[FINĀLS ]])</f>
        <v>100</v>
      </c>
      <c r="L7" s="142">
        <v>4</v>
      </c>
      <c r="M7" s="140">
        <v>54</v>
      </c>
      <c r="N7" s="141">
        <f>Table54[[#This Row],[FINĀLS  ]]+Table54[[#This Row],[KVALIFIKĀCIJA  ]]</f>
        <v>58</v>
      </c>
      <c r="O7" s="142">
        <v>8</v>
      </c>
      <c r="P7" s="140">
        <v>54</v>
      </c>
      <c r="Q7" s="141">
        <f>SUM(Table54[[#This Row],[FINĀLS   ]]+Table54[[#This Row],[KVALIFIKĀCIJA   ]])</f>
        <v>62</v>
      </c>
      <c r="R7" s="142">
        <v>10</v>
      </c>
      <c r="S7" s="140">
        <v>61</v>
      </c>
      <c r="T7" s="141">
        <f>Table54[[#This Row],[FINĀLS    ]]+Table54[[#This Row],[KVALIFIKĀCIJA    ]]</f>
        <v>71</v>
      </c>
      <c r="U7" s="142">
        <v>10</v>
      </c>
      <c r="V7" s="140">
        <v>88</v>
      </c>
      <c r="W7" s="141">
        <f>Table54[[#This Row],[FINĀLS     ]]+Table54[[#This Row],[KVALIFIKĀCIJA     ]]</f>
        <v>98</v>
      </c>
      <c r="X7" s="27"/>
      <c r="Y7" s="127"/>
    </row>
    <row r="8" spans="2:25" x14ac:dyDescent="0.2">
      <c r="B8" s="26">
        <v>4</v>
      </c>
      <c r="C8" s="26" t="s">
        <v>35</v>
      </c>
      <c r="D8" s="137" t="s">
        <v>46</v>
      </c>
      <c r="E8" s="138">
        <f>Table54[[#This Row],[KOPVĒRTĒJUMS]]+Table54[[#This Row],[KOPVĒRTĒJUMS ]]+Table54[[#This Row],[KOPVĒRTĒJUMS     ]]+Table54[[#This Row],[KOPVĒRTĒJUMS  ]]+Table54[[#This Row],[KOPVĒRTĒJUMS   ]]+Table54[[#This Row],[KOPVĒRTĒJUMS    ]]</f>
        <v>395</v>
      </c>
      <c r="F8" s="139">
        <v>3</v>
      </c>
      <c r="G8" s="140">
        <v>61</v>
      </c>
      <c r="H8" s="141">
        <f>SUM(Table54[[#This Row],[KVALIFIKĀCIJA]:[FINĀLS]])</f>
        <v>64</v>
      </c>
      <c r="I8" s="139">
        <v>1</v>
      </c>
      <c r="J8" s="140">
        <v>54</v>
      </c>
      <c r="K8" s="141">
        <f>SUM(Table54[[#This Row],[KVALIFIKĀCIJA ]:[FINĀLS ]])</f>
        <v>55</v>
      </c>
      <c r="L8" s="142">
        <v>4</v>
      </c>
      <c r="M8" s="140">
        <v>78</v>
      </c>
      <c r="N8" s="141">
        <f>Table54[[#This Row],[FINĀLS  ]]+Table54[[#This Row],[KVALIFIKĀCIJA  ]]</f>
        <v>82</v>
      </c>
      <c r="O8" s="142">
        <v>6</v>
      </c>
      <c r="P8" s="140">
        <v>54</v>
      </c>
      <c r="Q8" s="141">
        <f>SUM(Table54[[#This Row],[FINĀLS   ]]+Table54[[#This Row],[KVALIFIKĀCIJA   ]])</f>
        <v>60</v>
      </c>
      <c r="R8" s="142">
        <v>3</v>
      </c>
      <c r="S8" s="140">
        <v>54</v>
      </c>
      <c r="T8" s="141">
        <f>Table54[[#This Row],[FINĀLS    ]]+Table54[[#This Row],[KVALIFIKĀCIJA    ]]</f>
        <v>57</v>
      </c>
      <c r="U8" s="142">
        <v>8</v>
      </c>
      <c r="V8" s="140">
        <v>69</v>
      </c>
      <c r="W8" s="141">
        <f>Table54[[#This Row],[FINĀLS     ]]+Table54[[#This Row],[KVALIFIKĀCIJA     ]]</f>
        <v>77</v>
      </c>
      <c r="X8" s="27"/>
      <c r="Y8" s="127"/>
    </row>
    <row r="9" spans="2:25" x14ac:dyDescent="0.2">
      <c r="B9" s="26">
        <v>5</v>
      </c>
      <c r="C9" s="26" t="s">
        <v>39</v>
      </c>
      <c r="D9" s="137" t="s">
        <v>52</v>
      </c>
      <c r="E9" s="138">
        <f>Table54[[#This Row],[KOPVĒRTĒJUMS]]+Table54[[#This Row],[KOPVĒRTĒJUMS ]]+Table54[[#This Row],[KOPVĒRTĒJUMS     ]]+Table54[[#This Row],[KOPVĒRTĒJUMS  ]]+Table54[[#This Row],[KOPVĒRTĒJUMS   ]]+Table54[[#This Row],[KOPVĒRTĒJUMS    ]]</f>
        <v>348</v>
      </c>
      <c r="F9" s="139">
        <v>4</v>
      </c>
      <c r="G9" s="140">
        <v>54</v>
      </c>
      <c r="H9" s="143">
        <f>Table54[[#This Row],[FINĀLS]]+Table54[[#This Row],[KVALIFIKĀCIJA]]</f>
        <v>58</v>
      </c>
      <c r="I9" s="139">
        <v>3</v>
      </c>
      <c r="J9" s="140">
        <v>61</v>
      </c>
      <c r="K9" s="141">
        <f>SUM(Table54[[#This Row],[KVALIFIKĀCIJA ]:[FINĀLS ]])</f>
        <v>64</v>
      </c>
      <c r="L9" s="142">
        <v>1</v>
      </c>
      <c r="M9" s="140">
        <v>61</v>
      </c>
      <c r="N9" s="141">
        <f>Table54[[#This Row],[FINĀLS  ]]+Table54[[#This Row],[KVALIFIKĀCIJA  ]]</f>
        <v>62</v>
      </c>
      <c r="O9" s="142">
        <v>4</v>
      </c>
      <c r="P9" s="140">
        <v>69</v>
      </c>
      <c r="Q9" s="141">
        <f>SUM(Table54[[#This Row],[FINĀLS   ]]+Table54[[#This Row],[KVALIFIKĀCIJA   ]])</f>
        <v>73</v>
      </c>
      <c r="R9" s="142">
        <v>3</v>
      </c>
      <c r="S9" s="140">
        <v>88</v>
      </c>
      <c r="T9" s="141">
        <f>Table54[[#This Row],[FINĀLS    ]]+Table54[[#This Row],[KVALIFIKĀCIJA    ]]</f>
        <v>91</v>
      </c>
      <c r="U9" s="142">
        <v>0</v>
      </c>
      <c r="V9" s="140">
        <v>0</v>
      </c>
      <c r="W9" s="141">
        <f>Table54[[#This Row],[FINĀLS     ]]+Table54[[#This Row],[KVALIFIKĀCIJA     ]]</f>
        <v>0</v>
      </c>
      <c r="X9" s="27"/>
      <c r="Y9" s="127"/>
    </row>
    <row r="10" spans="2:25" x14ac:dyDescent="0.2">
      <c r="B10" s="26">
        <v>6</v>
      </c>
      <c r="C10" s="26" t="s">
        <v>43</v>
      </c>
      <c r="D10" s="137" t="s">
        <v>57</v>
      </c>
      <c r="E10" s="138">
        <f>Table54[[#This Row],[KOPVĒRTĒJUMS]]+Table54[[#This Row],[KOPVĒRTĒJUMS ]]+Table54[[#This Row],[KOPVĒRTĒJUMS     ]]+Table54[[#This Row],[KOPVĒRTĒJUMS  ]]+Table54[[#This Row],[KOPVĒRTĒJUMS   ]]+Table54[[#This Row],[KOPVĒRTĒJUMS    ]]</f>
        <v>310</v>
      </c>
      <c r="F10" s="139">
        <v>4</v>
      </c>
      <c r="G10" s="140">
        <v>61</v>
      </c>
      <c r="H10" s="141">
        <f>SUM(Table54[[#This Row],[KVALIFIKĀCIJA]:[FINĀLS]])</f>
        <v>65</v>
      </c>
      <c r="I10" s="139">
        <v>6</v>
      </c>
      <c r="J10" s="140">
        <v>54</v>
      </c>
      <c r="K10" s="141">
        <f>SUM(Table54[[#This Row],[KVALIFIKĀCIJA ]:[FINĀLS ]])</f>
        <v>60</v>
      </c>
      <c r="L10" s="142">
        <v>0</v>
      </c>
      <c r="M10" s="140">
        <v>0</v>
      </c>
      <c r="N10" s="141">
        <f>Table54[[#This Row],[FINĀLS  ]]+Table54[[#This Row],[KVALIFIKĀCIJA  ]]</f>
        <v>0</v>
      </c>
      <c r="O10" s="142">
        <v>10</v>
      </c>
      <c r="P10" s="140">
        <v>54</v>
      </c>
      <c r="Q10" s="141">
        <f>SUM(Table54[[#This Row],[FINĀLS   ]]+Table54[[#This Row],[KVALIFIKĀCIJA   ]])</f>
        <v>64</v>
      </c>
      <c r="R10" s="142">
        <v>4</v>
      </c>
      <c r="S10" s="140">
        <v>54</v>
      </c>
      <c r="T10" s="141">
        <f>Table54[[#This Row],[FINĀLS    ]]+Table54[[#This Row],[KVALIFIKĀCIJA    ]]</f>
        <v>58</v>
      </c>
      <c r="U10" s="142">
        <v>2</v>
      </c>
      <c r="V10" s="140">
        <v>61</v>
      </c>
      <c r="W10" s="141">
        <f>Table54[[#This Row],[FINĀLS     ]]+Table54[[#This Row],[KVALIFIKĀCIJA     ]]</f>
        <v>63</v>
      </c>
      <c r="X10" s="27"/>
      <c r="Y10" s="127"/>
    </row>
    <row r="11" spans="2:25" x14ac:dyDescent="0.2">
      <c r="B11" s="26">
        <v>7</v>
      </c>
      <c r="C11" s="26" t="s">
        <v>68</v>
      </c>
      <c r="D11" s="137" t="s">
        <v>80</v>
      </c>
      <c r="E11" s="138">
        <f>Table54[[#This Row],[KOPVĒRTĒJUMS]]+Table54[[#This Row],[KOPVĒRTĒJUMS ]]+Table54[[#This Row],[KOPVĒRTĒJUMS     ]]+Table54[[#This Row],[KOPVĒRTĒJUMS  ]]+Table54[[#This Row],[KOPVĒRTĒJUMS   ]]+Table54[[#This Row],[KOPVĒRTĒJUMS    ]]</f>
        <v>298</v>
      </c>
      <c r="F11" s="146"/>
      <c r="G11" s="147"/>
      <c r="H11" s="143"/>
      <c r="I11" s="148"/>
      <c r="J11" s="149"/>
      <c r="K11" s="143"/>
      <c r="L11" s="142">
        <v>0.5</v>
      </c>
      <c r="M11" s="140">
        <v>61</v>
      </c>
      <c r="N11" s="141">
        <f>Table54[[#This Row],[FINĀLS  ]]+Table54[[#This Row],[KVALIFIKĀCIJA  ]]</f>
        <v>61.5</v>
      </c>
      <c r="O11" s="142">
        <v>0.5</v>
      </c>
      <c r="P11" s="140">
        <v>61</v>
      </c>
      <c r="Q11" s="141">
        <f>SUM(Table54[[#This Row],[FINĀLS   ]]+Table54[[#This Row],[KVALIFIKĀCIJA   ]])</f>
        <v>61.5</v>
      </c>
      <c r="R11" s="142">
        <v>8</v>
      </c>
      <c r="S11" s="140">
        <v>61</v>
      </c>
      <c r="T11" s="141">
        <f>Table54[[#This Row],[FINĀLS    ]]+Table54[[#This Row],[KVALIFIKĀCIJA    ]]</f>
        <v>69</v>
      </c>
      <c r="U11" s="142">
        <v>6</v>
      </c>
      <c r="V11" s="140">
        <v>100</v>
      </c>
      <c r="W11" s="141">
        <f>Table54[[#This Row],[FINĀLS     ]]+Table54[[#This Row],[KVALIFIKĀCIJA     ]]</f>
        <v>106</v>
      </c>
      <c r="X11" s="27"/>
      <c r="Y11" s="127"/>
    </row>
    <row r="12" spans="2:25" x14ac:dyDescent="0.2">
      <c r="B12" s="26">
        <v>8</v>
      </c>
      <c r="C12" s="26" t="s">
        <v>45</v>
      </c>
      <c r="D12" s="137" t="s">
        <v>59</v>
      </c>
      <c r="E12" s="138">
        <f>Table54[[#This Row],[KOPVĒRTĒJUMS]]+Table54[[#This Row],[KOPVĒRTĒJUMS ]]+Table54[[#This Row],[KOPVĒRTĒJUMS     ]]+Table54[[#This Row],[KOPVĒRTĒJUMS  ]]+Table54[[#This Row],[KOPVĒRTĒJUMS   ]]+Table54[[#This Row],[KOPVĒRTĒJUMS    ]]</f>
        <v>290.5</v>
      </c>
      <c r="F12" s="139">
        <v>1</v>
      </c>
      <c r="G12" s="140">
        <v>54</v>
      </c>
      <c r="H12" s="141">
        <f>SUM(Table54[[#This Row],[KVALIFIKĀCIJA]:[FINĀLS]])</f>
        <v>55</v>
      </c>
      <c r="I12" s="139">
        <v>1</v>
      </c>
      <c r="J12" s="140">
        <v>54</v>
      </c>
      <c r="K12" s="141">
        <f>SUM(Table54[[#This Row],[KVALIFIKĀCIJA ]:[FINĀLS ]])</f>
        <v>55</v>
      </c>
      <c r="L12" s="142"/>
      <c r="M12" s="140"/>
      <c r="N12" s="141"/>
      <c r="O12" s="142">
        <v>0.5</v>
      </c>
      <c r="P12" s="140">
        <v>61</v>
      </c>
      <c r="Q12" s="141">
        <f>SUM(Table54[[#This Row],[FINĀLS   ]]+Table54[[#This Row],[KVALIFIKĀCIJA   ]])</f>
        <v>61.5</v>
      </c>
      <c r="R12" s="142">
        <v>1</v>
      </c>
      <c r="S12" s="140">
        <v>54</v>
      </c>
      <c r="T12" s="141">
        <f>Table54[[#This Row],[FINĀLS    ]]+Table54[[#This Row],[KVALIFIKĀCIJA    ]]</f>
        <v>55</v>
      </c>
      <c r="U12" s="142">
        <v>3</v>
      </c>
      <c r="V12" s="140">
        <v>61</v>
      </c>
      <c r="W12" s="141">
        <f>Table54[[#This Row],[FINĀLS     ]]+Table54[[#This Row],[KVALIFIKĀCIJA     ]]</f>
        <v>64</v>
      </c>
      <c r="X12" s="27"/>
      <c r="Y12" s="127"/>
    </row>
    <row r="13" spans="2:25" x14ac:dyDescent="0.2">
      <c r="B13" s="26">
        <v>9</v>
      </c>
      <c r="C13" s="26" t="s">
        <v>37</v>
      </c>
      <c r="D13" s="137" t="s">
        <v>50</v>
      </c>
      <c r="E13" s="138">
        <f>Table54[[#This Row],[KOPVĒRTĒJUMS]]+Table54[[#This Row],[KOPVĒRTĒJUMS ]]+Table54[[#This Row],[KOPVĒRTĒJUMS     ]]+Table54[[#This Row],[KOPVĒRTĒJUMS  ]]+Table54[[#This Row],[KOPVĒRTĒJUMS   ]]+Table54[[#This Row],[KOPVĒRTĒJUMS    ]]</f>
        <v>206.5</v>
      </c>
      <c r="F13" s="146"/>
      <c r="G13" s="147"/>
      <c r="H13" s="143"/>
      <c r="I13" s="139">
        <v>2</v>
      </c>
      <c r="J13" s="140">
        <v>61</v>
      </c>
      <c r="K13" s="141">
        <f>SUM(Table54[[#This Row],[KVALIFIKĀCIJA ]:[FINĀLS ]])</f>
        <v>63</v>
      </c>
      <c r="L13" s="142"/>
      <c r="M13" s="140"/>
      <c r="N13" s="141"/>
      <c r="O13" s="142">
        <v>0.5</v>
      </c>
      <c r="P13" s="140">
        <v>24</v>
      </c>
      <c r="Q13" s="141">
        <f>SUM(Table54[[#This Row],[FINĀLS   ]]+Table54[[#This Row],[KVALIFIKĀCIJA   ]])</f>
        <v>24.5</v>
      </c>
      <c r="R13" s="142">
        <v>2</v>
      </c>
      <c r="S13" s="140">
        <v>61</v>
      </c>
      <c r="T13" s="141">
        <f>Table54[[#This Row],[FINĀLS    ]]+Table54[[#This Row],[KVALIFIKĀCIJA    ]]</f>
        <v>63</v>
      </c>
      <c r="U13" s="142">
        <v>2</v>
      </c>
      <c r="V13" s="140">
        <v>54</v>
      </c>
      <c r="W13" s="141">
        <f>Table54[[#This Row],[FINĀLS     ]]+Table54[[#This Row],[KVALIFIKĀCIJA     ]]</f>
        <v>56</v>
      </c>
    </row>
    <row r="14" spans="2:25" x14ac:dyDescent="0.2">
      <c r="B14" s="26">
        <v>10</v>
      </c>
      <c r="C14" s="26" t="s">
        <v>65</v>
      </c>
      <c r="D14" s="137" t="s">
        <v>86</v>
      </c>
      <c r="E14" s="138">
        <f>Table54[[#This Row],[KOPVĒRTĒJUMS]]+Table54[[#This Row],[KOPVĒRTĒJUMS ]]+Table54[[#This Row],[KOPVĒRTĒJUMS     ]]+Table54[[#This Row],[KOPVĒRTĒJUMS  ]]+Table54[[#This Row],[KOPVĒRTĒJUMS   ]]+Table54[[#This Row],[KOPVĒRTĒJUMS    ]]</f>
        <v>174</v>
      </c>
      <c r="F14" s="146"/>
      <c r="G14" s="147"/>
      <c r="H14" s="143"/>
      <c r="I14" s="139">
        <v>0.5</v>
      </c>
      <c r="J14" s="140">
        <v>0</v>
      </c>
      <c r="K14" s="141">
        <f>SUM(Table54[[#This Row],[KVALIFIKĀCIJA ]:[FINĀLS ]])</f>
        <v>0.5</v>
      </c>
      <c r="L14" s="142">
        <v>0.5</v>
      </c>
      <c r="M14" s="140">
        <v>61</v>
      </c>
      <c r="N14" s="141">
        <f>Table54[[#This Row],[FINĀLS  ]]+Table54[[#This Row],[KVALIFIKĀCIJA  ]]</f>
        <v>61.5</v>
      </c>
      <c r="O14" s="142">
        <v>2</v>
      </c>
      <c r="P14" s="140">
        <v>54</v>
      </c>
      <c r="Q14" s="141">
        <f>SUM(Table54[[#This Row],[FINĀLS   ]]+Table54[[#This Row],[KVALIFIKĀCIJA   ]])</f>
        <v>56</v>
      </c>
      <c r="R14" s="142">
        <v>2</v>
      </c>
      <c r="S14" s="140">
        <v>54</v>
      </c>
      <c r="T14" s="141">
        <f>Table54[[#This Row],[FINĀLS    ]]+Table54[[#This Row],[KVALIFIKĀCIJA    ]]</f>
        <v>56</v>
      </c>
      <c r="U14" s="142"/>
      <c r="V14" s="140"/>
      <c r="W14" s="141"/>
    </row>
    <row r="15" spans="2:25" x14ac:dyDescent="0.2">
      <c r="B15" s="26">
        <v>11</v>
      </c>
      <c r="C15" s="150" t="s">
        <v>89</v>
      </c>
      <c r="D15" s="151" t="s">
        <v>58</v>
      </c>
      <c r="E15" s="138">
        <f>Table54[[#This Row],[KOPVĒRTĒJUMS]]+Table54[[#This Row],[KOPVĒRTĒJUMS ]]+Table54[[#This Row],[KOPVĒRTĒJUMS     ]]+Table54[[#This Row],[KOPVĒRTĒJUMS  ]]+Table54[[#This Row],[KOPVĒRTĒJUMS   ]]+Table54[[#This Row],[KOPVĒRTĒJUMS    ]]</f>
        <v>162</v>
      </c>
      <c r="F15" s="139">
        <v>0</v>
      </c>
      <c r="G15" s="140">
        <v>0</v>
      </c>
      <c r="H15" s="141">
        <f>SUM(Table54[[#This Row],[KVALIFIKĀCIJA]:[FINĀLS]])</f>
        <v>0</v>
      </c>
      <c r="I15" s="139">
        <v>3</v>
      </c>
      <c r="J15" s="140">
        <v>54</v>
      </c>
      <c r="K15" s="141">
        <f>SUM(Table54[[#This Row],[KVALIFIKĀCIJA ]:[FINĀLS ]])</f>
        <v>57</v>
      </c>
      <c r="L15" s="142">
        <v>1</v>
      </c>
      <c r="M15" s="140">
        <v>24</v>
      </c>
      <c r="N15" s="141">
        <f>Table54[[#This Row],[FINĀLS  ]]+Table54[[#This Row],[KVALIFIKĀCIJA  ]]</f>
        <v>25</v>
      </c>
      <c r="O15" s="142">
        <v>1</v>
      </c>
      <c r="P15" s="140">
        <v>24</v>
      </c>
      <c r="Q15" s="141">
        <f>SUM(Table54[[#This Row],[FINĀLS   ]]+Table54[[#This Row],[KVALIFIKĀCIJA   ]])</f>
        <v>25</v>
      </c>
      <c r="R15" s="142">
        <v>1</v>
      </c>
      <c r="S15" s="140">
        <v>54</v>
      </c>
      <c r="T15" s="141">
        <f>Table54[[#This Row],[FINĀLS    ]]+Table54[[#This Row],[KVALIFIKĀCIJA    ]]</f>
        <v>55</v>
      </c>
      <c r="U15" s="142"/>
      <c r="V15" s="140"/>
      <c r="W15" s="141"/>
    </row>
    <row r="16" spans="2:25" x14ac:dyDescent="0.2">
      <c r="B16" s="26">
        <v>12</v>
      </c>
      <c r="C16" s="26" t="s">
        <v>41</v>
      </c>
      <c r="D16" s="137" t="s">
        <v>81</v>
      </c>
      <c r="E16" s="138">
        <f>Table54[[#This Row],[KOPVĒRTĒJUMS]]+Table54[[#This Row],[KOPVĒRTĒJUMS ]]+Table54[[#This Row],[KOPVĒRTĒJUMS     ]]+Table54[[#This Row],[KOPVĒRTĒJUMS  ]]+Table54[[#This Row],[KOPVĒRTĒJUMS   ]]+Table54[[#This Row],[KOPVĒRTĒJUMS    ]]</f>
        <v>118</v>
      </c>
      <c r="F16" s="139">
        <v>1</v>
      </c>
      <c r="G16" s="140">
        <v>54</v>
      </c>
      <c r="H16" s="141">
        <f>SUM(Table54[[#This Row],[KVALIFIKĀCIJA]:[FINĀLS]])</f>
        <v>55</v>
      </c>
      <c r="I16" s="139">
        <v>0</v>
      </c>
      <c r="J16" s="140">
        <v>0</v>
      </c>
      <c r="K16" s="141">
        <f>SUM(Table54[[#This Row],[KVALIFIKĀCIJA ]:[FINĀLS ]])</f>
        <v>0</v>
      </c>
      <c r="L16" s="142"/>
      <c r="M16" s="140"/>
      <c r="N16" s="141"/>
      <c r="O16" s="142">
        <v>0</v>
      </c>
      <c r="P16" s="140">
        <v>0</v>
      </c>
      <c r="Q16" s="141">
        <f>SUM(Table54[[#This Row],[FINĀLS   ]]+Table54[[#This Row],[KVALIFIKĀCIJA   ]])</f>
        <v>0</v>
      </c>
      <c r="R16" s="142">
        <v>0</v>
      </c>
      <c r="S16" s="140">
        <v>0</v>
      </c>
      <c r="T16" s="141">
        <f>Table54[[#This Row],[FINĀLS    ]]+Table54[[#This Row],[KVALIFIKĀCIJA    ]]</f>
        <v>0</v>
      </c>
      <c r="U16" s="142">
        <v>2</v>
      </c>
      <c r="V16" s="140">
        <v>61</v>
      </c>
      <c r="W16" s="141">
        <f>Table54[[#This Row],[FINĀLS     ]]+Table54[[#This Row],[KVALIFIKĀCIJA     ]]</f>
        <v>63</v>
      </c>
      <c r="Y16" s="152"/>
    </row>
    <row r="17" spans="2:23" x14ac:dyDescent="0.2">
      <c r="B17" s="26">
        <v>13</v>
      </c>
      <c r="C17" s="26" t="s">
        <v>67</v>
      </c>
      <c r="D17" s="137" t="s">
        <v>76</v>
      </c>
      <c r="E17" s="138">
        <f>Table54[[#This Row],[KOPVĒRTĒJUMS]]+Table54[[#This Row],[KOPVĒRTĒJUMS ]]+Table54[[#This Row],[KOPVĒRTĒJUMS     ]]+Table54[[#This Row],[KOPVĒRTĒJUMS  ]]+Table54[[#This Row],[KOPVĒRTĒJUMS   ]]+Table54[[#This Row],[KOPVĒRTĒJUMS    ]]</f>
        <v>113.5</v>
      </c>
      <c r="F17" s="146"/>
      <c r="G17" s="147"/>
      <c r="H17" s="143"/>
      <c r="I17" s="139">
        <v>0.5</v>
      </c>
      <c r="J17" s="140">
        <v>0</v>
      </c>
      <c r="K17" s="141">
        <f>SUM(Table54[[#This Row],[KVALIFIKĀCIJA ]:[FINĀLS ]])</f>
        <v>0.5</v>
      </c>
      <c r="L17" s="139"/>
      <c r="M17" s="140"/>
      <c r="N17" s="141"/>
      <c r="O17" s="139">
        <v>0</v>
      </c>
      <c r="P17" s="140">
        <v>0</v>
      </c>
      <c r="Q17" s="141">
        <f>SUM(Table54[[#This Row],[FINĀLS   ]]+Table54[[#This Row],[KVALIFIKĀCIJA   ]])</f>
        <v>0</v>
      </c>
      <c r="R17" s="139">
        <v>1</v>
      </c>
      <c r="S17" s="140">
        <v>54</v>
      </c>
      <c r="T17" s="141">
        <f>Table54[[#This Row],[FINĀLS    ]]+Table54[[#This Row],[KVALIFIKĀCIJA    ]]</f>
        <v>55</v>
      </c>
      <c r="U17" s="139">
        <v>4</v>
      </c>
      <c r="V17" s="140">
        <v>54</v>
      </c>
      <c r="W17" s="141">
        <f>Table54[[#This Row],[FINĀLS     ]]+Table54[[#This Row],[KVALIFIKĀCIJA     ]]</f>
        <v>58</v>
      </c>
    </row>
    <row r="18" spans="2:23" x14ac:dyDescent="0.2">
      <c r="B18" s="26">
        <v>14</v>
      </c>
      <c r="C18" s="26" t="s">
        <v>44</v>
      </c>
      <c r="D18" s="137" t="s">
        <v>33</v>
      </c>
      <c r="E18" s="138">
        <f>Table54[[#This Row],[KOPVĒRTĒJUMS]]+Table54[[#This Row],[KOPVĒRTĒJUMS ]]+Table54[[#This Row],[KOPVĒRTĒJUMS     ]]+Table54[[#This Row],[KOPVĒRTĒJUMS  ]]+Table54[[#This Row],[KOPVĒRTĒJUMS   ]]+Table54[[#This Row],[KOPVĒRTĒJUMS    ]]</f>
        <v>110.5</v>
      </c>
      <c r="F18" s="139">
        <v>0.5</v>
      </c>
      <c r="G18" s="140">
        <v>0</v>
      </c>
      <c r="H18" s="141">
        <f>SUM(Table54[[#This Row],[KVALIFIKĀCIJA]:[FINĀLS]])</f>
        <v>0.5</v>
      </c>
      <c r="I18" s="139"/>
      <c r="J18" s="140"/>
      <c r="K18" s="141"/>
      <c r="L18" s="142">
        <v>2</v>
      </c>
      <c r="M18" s="140">
        <v>24</v>
      </c>
      <c r="N18" s="141">
        <f>Table54[[#This Row],[FINĀLS  ]]+Table54[[#This Row],[KVALIFIKĀCIJA  ]]</f>
        <v>26</v>
      </c>
      <c r="O18" s="142"/>
      <c r="P18" s="140"/>
      <c r="Q18" s="141"/>
      <c r="R18" s="142">
        <v>6</v>
      </c>
      <c r="S18" s="140">
        <v>78</v>
      </c>
      <c r="T18" s="141">
        <f>Table54[[#This Row],[FINĀLS    ]]+Table54[[#This Row],[KVALIFIKĀCIJA    ]]</f>
        <v>84</v>
      </c>
      <c r="U18" s="142"/>
      <c r="V18" s="140"/>
      <c r="W18" s="141"/>
    </row>
    <row r="19" spans="2:23" x14ac:dyDescent="0.2">
      <c r="B19" s="26">
        <v>15</v>
      </c>
      <c r="C19" s="155" t="s">
        <v>97</v>
      </c>
      <c r="D19" s="137" t="s">
        <v>96</v>
      </c>
      <c r="E19" s="138">
        <f>Table54[[#This Row],[KOPVĒRTĒJUMS]]+Table54[[#This Row],[KOPVĒRTĒJUMS ]]+Table54[[#This Row],[KOPVĒRTĒJUMS     ]]+Table54[[#This Row],[KOPVĒRTĒJUMS  ]]+Table54[[#This Row],[KOPVĒRTĒJUMS   ]]+Table54[[#This Row],[KOPVĒRTĒJUMS    ]]</f>
        <v>63</v>
      </c>
      <c r="F19" s="146"/>
      <c r="G19" s="147"/>
      <c r="H19" s="143">
        <f>SUM(Table54[[#This Row],[KVALIFIKĀCIJA]:[FINĀLS]])</f>
        <v>0</v>
      </c>
      <c r="I19" s="148"/>
      <c r="J19" s="149"/>
      <c r="K19" s="143"/>
      <c r="L19" s="153"/>
      <c r="M19" s="154"/>
      <c r="N19" s="141"/>
      <c r="O19" s="153"/>
      <c r="P19" s="154"/>
      <c r="Q19" s="141">
        <f>SUM(Table54[[#This Row],[FINĀLS   ]]+Table54[[#This Row],[KVALIFIKĀCIJA   ]])</f>
        <v>0</v>
      </c>
      <c r="R19" s="139">
        <v>2</v>
      </c>
      <c r="S19" s="140">
        <v>61</v>
      </c>
      <c r="T19" s="141">
        <f>Table54[[#This Row],[FINĀLS    ]]+Table54[[#This Row],[KVALIFIKĀCIJA    ]]</f>
        <v>63</v>
      </c>
      <c r="U19" s="139"/>
      <c r="V19" s="140"/>
      <c r="W19" s="141"/>
    </row>
    <row r="20" spans="2:23" x14ac:dyDescent="0.2">
      <c r="B20" s="26">
        <v>16</v>
      </c>
      <c r="C20" s="26" t="s">
        <v>66</v>
      </c>
      <c r="D20" s="137" t="s">
        <v>150</v>
      </c>
      <c r="E20" s="138">
        <f>Table54[[#This Row],[KOPVĒRTĒJUMS]]+Table54[[#This Row],[KOPVĒRTĒJUMS ]]+Table54[[#This Row],[KOPVĒRTĒJUMS     ]]+Table54[[#This Row],[KOPVĒRTĒJUMS  ]]+Table54[[#This Row],[KOPVĒRTĒJUMS   ]]+Table54[[#This Row],[KOPVĒRTĒJUMS    ]]</f>
        <v>55.5</v>
      </c>
      <c r="F20" s="146"/>
      <c r="G20" s="147"/>
      <c r="H20" s="143"/>
      <c r="I20" s="139">
        <v>0.5</v>
      </c>
      <c r="J20" s="140">
        <v>0</v>
      </c>
      <c r="K20" s="141">
        <f>SUM(Table54[[#This Row],[KVALIFIKĀCIJA ]:[FINĀLS ]])</f>
        <v>0.5</v>
      </c>
      <c r="L20" s="139"/>
      <c r="M20" s="140"/>
      <c r="N20" s="141"/>
      <c r="O20" s="139">
        <v>1</v>
      </c>
      <c r="P20" s="140">
        <v>54</v>
      </c>
      <c r="Q20" s="141">
        <f>SUM(Table54[[#This Row],[FINĀLS   ]]+Table54[[#This Row],[KVALIFIKĀCIJA   ]])</f>
        <v>55</v>
      </c>
      <c r="R20" s="139"/>
      <c r="S20" s="140"/>
      <c r="T20" s="141"/>
      <c r="U20" s="139"/>
      <c r="V20" s="140"/>
      <c r="W20" s="141"/>
    </row>
    <row r="21" spans="2:23" x14ac:dyDescent="0.2">
      <c r="B21" s="26">
        <v>17</v>
      </c>
      <c r="C21" s="26" t="s">
        <v>151</v>
      </c>
      <c r="D21" s="137" t="s">
        <v>152</v>
      </c>
      <c r="E21" s="138">
        <f>Table54[[#This Row],[KOPVĒRTĒJUMS]]+Table54[[#This Row],[KOPVĒRTĒJUMS ]]+Table54[[#This Row],[KOPVĒRTĒJUMS     ]]+Table54[[#This Row],[KOPVĒRTĒJUMS  ]]+Table54[[#This Row],[KOPVĒRTĒJUMS   ]]+Table54[[#This Row],[KOPVĒRTĒJUMS    ]]</f>
        <v>55</v>
      </c>
      <c r="F21" s="139">
        <v>1</v>
      </c>
      <c r="G21" s="140">
        <v>54</v>
      </c>
      <c r="H21" s="141">
        <f>SUM(Table54[[#This Row],[KVALIFIKĀCIJA]:[FINĀLS]])</f>
        <v>55</v>
      </c>
      <c r="I21" s="139"/>
      <c r="J21" s="140"/>
      <c r="K21" s="141"/>
      <c r="L21" s="142"/>
      <c r="M21" s="140"/>
      <c r="N21" s="141"/>
      <c r="O21" s="142"/>
      <c r="P21" s="140"/>
      <c r="Q21" s="141"/>
      <c r="R21" s="142"/>
      <c r="S21" s="140"/>
      <c r="T21" s="141"/>
      <c r="U21" s="142"/>
      <c r="V21" s="140"/>
      <c r="W21" s="141"/>
    </row>
    <row r="22" spans="2:23" x14ac:dyDescent="0.2">
      <c r="E22" s="138"/>
    </row>
    <row r="23" spans="2:23" x14ac:dyDescent="0.2">
      <c r="C23" s="1"/>
      <c r="D23" s="95"/>
    </row>
    <row r="24" spans="2:23" x14ac:dyDescent="0.2">
      <c r="C24" s="1"/>
      <c r="D24" s="95"/>
    </row>
    <row r="25" spans="2:23" x14ac:dyDescent="0.2">
      <c r="C25" s="1"/>
      <c r="D25" s="95"/>
    </row>
    <row r="26" spans="2:23" x14ac:dyDescent="0.2">
      <c r="C26" s="1"/>
      <c r="D26" s="95"/>
    </row>
    <row r="27" spans="2:23" x14ac:dyDescent="0.2">
      <c r="C27" s="1"/>
      <c r="D27" s="95"/>
      <c r="F27" s="1"/>
      <c r="I27" s="1"/>
      <c r="L27" s="1"/>
      <c r="R27" s="1"/>
      <c r="U27" s="1"/>
    </row>
    <row r="28" spans="2:23" x14ac:dyDescent="0.2">
      <c r="C28" s="1"/>
      <c r="D28" s="95"/>
      <c r="F28" s="1"/>
      <c r="I28" s="1"/>
      <c r="L28" s="1"/>
      <c r="R28" s="1"/>
      <c r="U28" s="1"/>
    </row>
    <row r="29" spans="2:23" x14ac:dyDescent="0.2">
      <c r="C29" s="1"/>
      <c r="D29" s="95"/>
    </row>
    <row r="30" spans="2:23" x14ac:dyDescent="0.2">
      <c r="C30" s="1"/>
      <c r="D30" s="95"/>
    </row>
    <row r="31" spans="2:23" x14ac:dyDescent="0.2">
      <c r="C31" s="1"/>
      <c r="D31" s="95"/>
    </row>
    <row r="32" spans="2:23" x14ac:dyDescent="0.2">
      <c r="C32" s="1"/>
      <c r="D32" s="95"/>
    </row>
    <row r="33" spans="3:4" x14ac:dyDescent="0.2">
      <c r="C33" s="1"/>
      <c r="D33" s="95"/>
    </row>
    <row r="34" spans="3:4" x14ac:dyDescent="0.2">
      <c r="C34" s="1"/>
      <c r="D34" s="95"/>
    </row>
    <row r="35" spans="3:4" x14ac:dyDescent="0.2">
      <c r="C35" s="1"/>
      <c r="D35" s="95"/>
    </row>
    <row r="36" spans="3:4" x14ac:dyDescent="0.2">
      <c r="C36" s="1"/>
      <c r="D36" s="95"/>
    </row>
    <row r="37" spans="3:4" x14ac:dyDescent="0.2">
      <c r="C37" s="1"/>
      <c r="D37" s="95"/>
    </row>
    <row r="38" spans="3:4" x14ac:dyDescent="0.2">
      <c r="C38" s="1"/>
      <c r="D38" s="95"/>
    </row>
    <row r="39" spans="3:4" x14ac:dyDescent="0.2">
      <c r="C39" s="1"/>
      <c r="D39" s="95"/>
    </row>
    <row r="40" spans="3:4" x14ac:dyDescent="0.2">
      <c r="C40" s="1"/>
      <c r="D40" s="95"/>
    </row>
    <row r="41" spans="3:4" x14ac:dyDescent="0.2">
      <c r="C41" s="1"/>
      <c r="D41" s="95"/>
    </row>
    <row r="42" spans="3:4" x14ac:dyDescent="0.2">
      <c r="C42" s="1"/>
      <c r="D42" s="95"/>
    </row>
    <row r="43" spans="3:4" x14ac:dyDescent="0.2">
      <c r="C43" s="1"/>
      <c r="D43" s="95"/>
    </row>
    <row r="44" spans="3:4" x14ac:dyDescent="0.2">
      <c r="C44" s="1"/>
      <c r="D44" s="95"/>
    </row>
    <row r="45" spans="3:4" x14ac:dyDescent="0.2">
      <c r="C45" s="1"/>
      <c r="D45" s="95"/>
    </row>
    <row r="46" spans="3:4" x14ac:dyDescent="0.2">
      <c r="C46" s="1"/>
      <c r="D46" s="95"/>
    </row>
    <row r="47" spans="3:4" x14ac:dyDescent="0.2">
      <c r="C47" s="1"/>
      <c r="D47" s="95"/>
    </row>
    <row r="48" spans="3:4" x14ac:dyDescent="0.2">
      <c r="C48" s="1"/>
      <c r="D48" s="95"/>
    </row>
    <row r="49" spans="3:4" x14ac:dyDescent="0.2">
      <c r="C49" s="1"/>
      <c r="D49" s="95"/>
    </row>
  </sheetData>
  <mergeCells count="12">
    <mergeCell ref="F3:H3"/>
    <mergeCell ref="I3:K3"/>
    <mergeCell ref="L3:N3"/>
    <mergeCell ref="O3:Q3"/>
    <mergeCell ref="R3:T3"/>
    <mergeCell ref="U3:W3"/>
    <mergeCell ref="F2:H2"/>
    <mergeCell ref="I2:K2"/>
    <mergeCell ref="L2:N2"/>
    <mergeCell ref="O2:Q2"/>
    <mergeCell ref="R2:T2"/>
    <mergeCell ref="U2:W2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43B37-856E-8748-8943-BE999EC55AD9}">
  <dimension ref="A2:O19"/>
  <sheetViews>
    <sheetView tabSelected="1" workbookViewId="0">
      <selection activeCell="C27" sqref="C27"/>
    </sheetView>
  </sheetViews>
  <sheetFormatPr baseColWidth="10" defaultColWidth="8.83203125" defaultRowHeight="15" x14ac:dyDescent="0.2"/>
  <cols>
    <col min="2" max="2" width="27.1640625" customWidth="1"/>
    <col min="3" max="3" width="9.83203125" style="96" customWidth="1"/>
    <col min="4" max="4" width="19.1640625" style="164" customWidth="1"/>
    <col min="5" max="5" width="9.5" customWidth="1"/>
    <col min="12" max="12" width="16.1640625" bestFit="1" customWidth="1"/>
  </cols>
  <sheetData>
    <row r="2" spans="1:15" ht="34" x14ac:dyDescent="0.4">
      <c r="A2" s="159"/>
      <c r="B2" s="160" t="s">
        <v>171</v>
      </c>
      <c r="C2" s="161"/>
      <c r="D2" s="162"/>
      <c r="E2" s="159"/>
      <c r="F2" s="159"/>
      <c r="G2" s="159"/>
      <c r="H2" s="159"/>
      <c r="I2" s="159"/>
      <c r="J2" s="159"/>
      <c r="K2" s="159"/>
      <c r="L2" s="163"/>
      <c r="M2" s="163"/>
      <c r="N2" s="163"/>
      <c r="O2" s="163"/>
    </row>
    <row r="3" spans="1:15" ht="16" thickBot="1" x14ac:dyDescent="0.25"/>
    <row r="4" spans="1:15" ht="16" thickBot="1" x14ac:dyDescent="0.25">
      <c r="A4" s="165" t="s">
        <v>172</v>
      </c>
      <c r="B4" s="166" t="s">
        <v>71</v>
      </c>
      <c r="C4" s="167" t="s">
        <v>127</v>
      </c>
      <c r="D4" s="168" t="s">
        <v>15</v>
      </c>
      <c r="E4" s="167" t="s">
        <v>173</v>
      </c>
      <c r="F4" s="169" t="s">
        <v>174</v>
      </c>
      <c r="G4" s="169" t="s">
        <v>175</v>
      </c>
      <c r="H4" s="169" t="s">
        <v>176</v>
      </c>
      <c r="I4" s="169" t="s">
        <v>177</v>
      </c>
      <c r="J4" s="169" t="s">
        <v>178</v>
      </c>
      <c r="K4" s="170" t="s">
        <v>179</v>
      </c>
      <c r="L4" s="171" t="s">
        <v>13</v>
      </c>
    </row>
    <row r="5" spans="1:15" x14ac:dyDescent="0.2">
      <c r="A5" s="172">
        <v>1</v>
      </c>
      <c r="B5" s="173" t="s">
        <v>180</v>
      </c>
      <c r="C5" s="174" t="s">
        <v>36</v>
      </c>
      <c r="D5" s="175" t="s">
        <v>49</v>
      </c>
      <c r="E5" s="176" t="s">
        <v>70</v>
      </c>
      <c r="F5" s="177">
        <v>75</v>
      </c>
      <c r="G5" s="178">
        <v>100</v>
      </c>
      <c r="H5" s="178">
        <v>58</v>
      </c>
      <c r="I5" s="178">
        <v>62</v>
      </c>
      <c r="J5" s="178">
        <v>71</v>
      </c>
      <c r="K5" s="178">
        <v>98</v>
      </c>
      <c r="L5" s="179">
        <f>SUM(F9:K9)</f>
        <v>934</v>
      </c>
    </row>
    <row r="6" spans="1:15" x14ac:dyDescent="0.2">
      <c r="A6" s="180"/>
      <c r="B6" s="181"/>
      <c r="C6" s="174" t="s">
        <v>40</v>
      </c>
      <c r="D6" s="175" t="s">
        <v>53</v>
      </c>
      <c r="E6" s="176" t="s">
        <v>70</v>
      </c>
      <c r="F6" s="177">
        <v>56</v>
      </c>
      <c r="G6" s="177">
        <v>56</v>
      </c>
      <c r="H6" s="177">
        <v>91</v>
      </c>
      <c r="I6" s="177">
        <v>104</v>
      </c>
      <c r="J6" s="177">
        <v>73</v>
      </c>
      <c r="K6" s="177">
        <v>90</v>
      </c>
      <c r="L6" s="179"/>
    </row>
    <row r="7" spans="1:15" x14ac:dyDescent="0.2">
      <c r="A7" s="183"/>
      <c r="B7" s="184"/>
      <c r="C7" s="174"/>
      <c r="D7" s="185"/>
      <c r="E7" s="176"/>
      <c r="F7" s="182"/>
      <c r="G7" s="182"/>
      <c r="H7" s="182"/>
      <c r="I7" s="182"/>
      <c r="J7" s="182"/>
      <c r="K7" s="182"/>
      <c r="L7" s="186"/>
    </row>
    <row r="8" spans="1:15" x14ac:dyDescent="0.2">
      <c r="A8" s="187"/>
      <c r="B8" s="188"/>
      <c r="C8" s="174"/>
      <c r="D8" s="189"/>
      <c r="E8" s="176"/>
      <c r="F8" s="182"/>
      <c r="G8" s="182"/>
      <c r="H8" s="182"/>
      <c r="I8" s="182"/>
      <c r="J8" s="182"/>
      <c r="K8" s="182"/>
      <c r="L8" s="190"/>
    </row>
    <row r="9" spans="1:15" ht="16" thickBot="1" x14ac:dyDescent="0.25">
      <c r="A9" s="191"/>
      <c r="B9" s="192"/>
      <c r="C9" s="193"/>
      <c r="D9" s="194"/>
      <c r="E9" s="194"/>
      <c r="F9" s="195">
        <f>F5+F6</f>
        <v>131</v>
      </c>
      <c r="G9" s="195">
        <f>G5+G6</f>
        <v>156</v>
      </c>
      <c r="H9" s="195">
        <f>H5+H6</f>
        <v>149</v>
      </c>
      <c r="I9" s="195">
        <f>I5+I6</f>
        <v>166</v>
      </c>
      <c r="J9" s="195">
        <f>J6+J5</f>
        <v>144</v>
      </c>
      <c r="K9" s="195">
        <f>K5+K6</f>
        <v>188</v>
      </c>
      <c r="L9" s="196"/>
    </row>
    <row r="10" spans="1:15" x14ac:dyDescent="0.2">
      <c r="A10" s="172">
        <v>2</v>
      </c>
      <c r="B10" s="173" t="s">
        <v>182</v>
      </c>
      <c r="C10" s="174" t="s">
        <v>63</v>
      </c>
      <c r="D10" s="175" t="s">
        <v>60</v>
      </c>
      <c r="E10" s="176" t="s">
        <v>70</v>
      </c>
      <c r="F10" s="177">
        <v>63</v>
      </c>
      <c r="G10" s="178">
        <v>62</v>
      </c>
      <c r="H10" s="178">
        <v>71</v>
      </c>
      <c r="I10" s="178">
        <v>100</v>
      </c>
      <c r="J10" s="178">
        <v>112</v>
      </c>
      <c r="K10" s="178">
        <v>58</v>
      </c>
      <c r="L10" s="179">
        <f>SUM(F14:K14)</f>
        <v>672.5</v>
      </c>
    </row>
    <row r="11" spans="1:15" x14ac:dyDescent="0.2">
      <c r="A11" s="180"/>
      <c r="B11" s="181"/>
      <c r="C11" s="174" t="s">
        <v>37</v>
      </c>
      <c r="D11" s="175" t="s">
        <v>50</v>
      </c>
      <c r="E11" s="176" t="s">
        <v>70</v>
      </c>
      <c r="F11" s="177"/>
      <c r="G11" s="177">
        <v>63</v>
      </c>
      <c r="H11" s="177"/>
      <c r="I11" s="177">
        <v>24.5</v>
      </c>
      <c r="J11" s="177">
        <v>63</v>
      </c>
      <c r="K11" s="177">
        <v>56</v>
      </c>
      <c r="L11" s="179"/>
    </row>
    <row r="12" spans="1:15" x14ac:dyDescent="0.2">
      <c r="A12" s="183"/>
      <c r="B12" s="184"/>
      <c r="C12" s="174"/>
      <c r="D12" s="185"/>
      <c r="E12" s="176"/>
      <c r="F12" s="182"/>
      <c r="G12" s="182"/>
      <c r="H12" s="182"/>
      <c r="I12" s="182"/>
      <c r="J12" s="182"/>
      <c r="K12" s="182"/>
      <c r="L12" s="186"/>
    </row>
    <row r="13" spans="1:15" x14ac:dyDescent="0.2">
      <c r="A13" s="187"/>
      <c r="B13" s="188"/>
      <c r="C13" s="174"/>
      <c r="D13" s="189"/>
      <c r="E13" s="176"/>
      <c r="F13" s="182"/>
      <c r="G13" s="182"/>
      <c r="H13" s="182"/>
      <c r="I13" s="182"/>
      <c r="J13" s="182"/>
      <c r="K13" s="182"/>
      <c r="L13" s="190"/>
    </row>
    <row r="14" spans="1:15" ht="16" thickBot="1" x14ac:dyDescent="0.25">
      <c r="A14" s="191"/>
      <c r="B14" s="192"/>
      <c r="C14" s="193"/>
      <c r="D14" s="194"/>
      <c r="E14" s="194"/>
      <c r="F14" s="195">
        <f>F10+F11</f>
        <v>63</v>
      </c>
      <c r="G14" s="195">
        <f>G10+G11</f>
        <v>125</v>
      </c>
      <c r="H14" s="195">
        <f>H10+H11</f>
        <v>71</v>
      </c>
      <c r="I14" s="195">
        <f>I10+I11</f>
        <v>124.5</v>
      </c>
      <c r="J14" s="195">
        <f>J11+J10</f>
        <v>175</v>
      </c>
      <c r="K14" s="195">
        <f>K10+K11</f>
        <v>114</v>
      </c>
      <c r="L14" s="196"/>
    </row>
    <row r="15" spans="1:15" x14ac:dyDescent="0.2">
      <c r="A15" s="172">
        <v>3</v>
      </c>
      <c r="B15" s="173" t="s">
        <v>181</v>
      </c>
      <c r="C15" s="174" t="s">
        <v>65</v>
      </c>
      <c r="D15" s="175" t="s">
        <v>86</v>
      </c>
      <c r="E15" s="176" t="s">
        <v>70</v>
      </c>
      <c r="F15" s="177"/>
      <c r="G15" s="178">
        <v>0.5</v>
      </c>
      <c r="H15" s="178">
        <v>61.5</v>
      </c>
      <c r="I15" s="178">
        <v>56</v>
      </c>
      <c r="J15" s="178">
        <v>56</v>
      </c>
      <c r="K15" s="178"/>
      <c r="L15" s="179">
        <f>SUM(F19:K19)</f>
        <v>569</v>
      </c>
    </row>
    <row r="16" spans="1:15" x14ac:dyDescent="0.2">
      <c r="A16" s="180"/>
      <c r="B16" s="181"/>
      <c r="C16" s="174" t="s">
        <v>35</v>
      </c>
      <c r="D16" s="175" t="s">
        <v>46</v>
      </c>
      <c r="E16" s="176" t="s">
        <v>70</v>
      </c>
      <c r="F16" s="177">
        <v>64</v>
      </c>
      <c r="G16" s="177">
        <v>55</v>
      </c>
      <c r="H16" s="177">
        <v>82</v>
      </c>
      <c r="I16" s="177">
        <v>60</v>
      </c>
      <c r="J16" s="177">
        <v>57</v>
      </c>
      <c r="K16" s="177">
        <v>77</v>
      </c>
      <c r="L16" s="179"/>
    </row>
    <row r="17" spans="1:12" x14ac:dyDescent="0.2">
      <c r="A17" s="183"/>
      <c r="B17" s="184"/>
      <c r="C17" s="174"/>
      <c r="D17" s="185"/>
      <c r="E17" s="176"/>
      <c r="F17" s="182"/>
      <c r="G17" s="182"/>
      <c r="H17" s="182"/>
      <c r="I17" s="182"/>
      <c r="J17" s="182"/>
      <c r="K17" s="182"/>
      <c r="L17" s="186"/>
    </row>
    <row r="18" spans="1:12" x14ac:dyDescent="0.2">
      <c r="A18" s="187"/>
      <c r="B18" s="188"/>
      <c r="C18" s="174"/>
      <c r="D18" s="189"/>
      <c r="E18" s="176"/>
      <c r="F18" s="182"/>
      <c r="G18" s="182"/>
      <c r="H18" s="182"/>
      <c r="I18" s="182"/>
      <c r="J18" s="182"/>
      <c r="K18" s="182"/>
      <c r="L18" s="190"/>
    </row>
    <row r="19" spans="1:12" ht="16" thickBot="1" x14ac:dyDescent="0.25">
      <c r="A19" s="191"/>
      <c r="B19" s="192"/>
      <c r="C19" s="193"/>
      <c r="D19" s="194"/>
      <c r="E19" s="194"/>
      <c r="F19" s="195">
        <f>F15+F16</f>
        <v>64</v>
      </c>
      <c r="G19" s="195">
        <f>G15+G16</f>
        <v>55.5</v>
      </c>
      <c r="H19" s="195">
        <f>H15+H16</f>
        <v>143.5</v>
      </c>
      <c r="I19" s="195">
        <f>I15+I16</f>
        <v>116</v>
      </c>
      <c r="J19" s="195">
        <f>J16+J15</f>
        <v>113</v>
      </c>
      <c r="K19" s="195">
        <f>K15+K16</f>
        <v>77</v>
      </c>
      <c r="L19" s="196"/>
    </row>
  </sheetData>
  <mergeCells count="9">
    <mergeCell ref="A10:A14"/>
    <mergeCell ref="B10:B14"/>
    <mergeCell ref="L10:L14"/>
    <mergeCell ref="A15:A19"/>
    <mergeCell ref="B15:B19"/>
    <mergeCell ref="L15:L19"/>
    <mergeCell ref="A5:A9"/>
    <mergeCell ref="B5:B9"/>
    <mergeCell ref="L5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DS</vt:lpstr>
      <vt:lpstr>QUALIFICATION</vt:lpstr>
      <vt:lpstr>QUALIFICATION_TOTAL</vt:lpstr>
      <vt:lpstr>TOP16</vt:lpstr>
      <vt:lpstr>TOTAL</vt:lpstr>
      <vt:lpstr>TOTAL_LV</vt:lpstr>
      <vt:lpstr>TEAMSLV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2020-10-03T10:58:50Z</cp:lastPrinted>
  <dcterms:created xsi:type="dcterms:W3CDTF">2017-04-26T13:26:57Z</dcterms:created>
  <dcterms:modified xsi:type="dcterms:W3CDTF">2020-10-03T18:14:37Z</dcterms:modified>
</cp:coreProperties>
</file>